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5.5.114\栄典班\栄典班\栄典1係\★★★令和式典（1春～）\16_8秋叙勲・褒章\01 推薦依頼\令和８秋叙勲事務連絡、審査票、功績調書、履歴書\"/>
    </mc:Choice>
  </mc:AlternateContent>
  <xr:revisionPtr revIDLastSave="0" documentId="13_ncr:1_{ACEB9374-9802-4384-BA02-C32FC6E8265E}" xr6:coauthVersionLast="47" xr6:coauthVersionMax="47" xr10:uidLastSave="{00000000-0000-0000-0000-000000000000}"/>
  <bookViews>
    <workbookView xWindow="-120" yWindow="-120" windowWidth="29040" windowHeight="15720" xr2:uid="{00000000-000D-0000-FFFF-FFFF00000000}"/>
  </bookViews>
  <sheets>
    <sheet name="審査票" sheetId="1" r:id="rId1"/>
    <sheet name="記入例" sheetId="8" r:id="rId2"/>
  </sheets>
  <definedNames>
    <definedName name="_xlnm.Print_Area" localSheetId="0">審査票!$A$1:$AD$127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8" l="1"/>
  <c r="H7" i="1"/>
  <c r="BX125" i="1" l="1"/>
  <c r="BS125" i="1"/>
  <c r="BR125" i="1"/>
  <c r="BT125" i="1" s="1"/>
  <c r="BK125" i="1"/>
  <c r="BL125" i="1"/>
  <c r="BI125" i="1"/>
  <c r="AG125" i="1"/>
  <c r="M125" i="1"/>
  <c r="L125" i="1"/>
  <c r="K125" i="1"/>
  <c r="BX123" i="1"/>
  <c r="BS123" i="1"/>
  <c r="BR123" i="1"/>
  <c r="BK123" i="1"/>
  <c r="BL123" i="1" s="1"/>
  <c r="BI123" i="1"/>
  <c r="BZ123" i="1" s="1"/>
  <c r="AG123" i="1"/>
  <c r="M123" i="1"/>
  <c r="L123" i="1"/>
  <c r="K123" i="1"/>
  <c r="BX121" i="1"/>
  <c r="BS121" i="1"/>
  <c r="BR121" i="1"/>
  <c r="BT121" i="1"/>
  <c r="BK121" i="1"/>
  <c r="BL121" i="1"/>
  <c r="BI121" i="1"/>
  <c r="BZ121" i="1" s="1"/>
  <c r="AG121" i="1"/>
  <c r="M121" i="1"/>
  <c r="L121" i="1"/>
  <c r="K121" i="1"/>
  <c r="BX119" i="1"/>
  <c r="BS119" i="1"/>
  <c r="BR119" i="1"/>
  <c r="BT119" i="1" s="1"/>
  <c r="BK119" i="1"/>
  <c r="BL119" i="1" s="1"/>
  <c r="BI119" i="1"/>
  <c r="BZ119" i="1" s="1"/>
  <c r="AG119" i="1"/>
  <c r="M119" i="1"/>
  <c r="L119" i="1"/>
  <c r="K119" i="1"/>
  <c r="BX117" i="1"/>
  <c r="BS117" i="1"/>
  <c r="BR117" i="1"/>
  <c r="BK117" i="1"/>
  <c r="BL117" i="1" s="1"/>
  <c r="BI117" i="1"/>
  <c r="AG117" i="1"/>
  <c r="M117" i="1"/>
  <c r="L117" i="1"/>
  <c r="K117" i="1"/>
  <c r="BX115" i="1"/>
  <c r="BS115" i="1"/>
  <c r="BT115" i="1" s="1"/>
  <c r="BU115" i="1" s="1"/>
  <c r="BR115" i="1"/>
  <c r="BK115" i="1"/>
  <c r="BL115" i="1"/>
  <c r="BI115" i="1"/>
  <c r="BY115" i="1" s="1"/>
  <c r="AG115" i="1"/>
  <c r="M115" i="1"/>
  <c r="L115" i="1"/>
  <c r="K115" i="1"/>
  <c r="BX113" i="1"/>
  <c r="BS113" i="1"/>
  <c r="BR113" i="1"/>
  <c r="BT113" i="1" s="1"/>
  <c r="BK113" i="1"/>
  <c r="BI113" i="1"/>
  <c r="AG113" i="1"/>
  <c r="M113" i="1"/>
  <c r="L113" i="1"/>
  <c r="K113" i="1"/>
  <c r="BX111" i="1"/>
  <c r="BS111" i="1"/>
  <c r="BR111" i="1"/>
  <c r="BK111" i="1"/>
  <c r="BL111" i="1"/>
  <c r="BI111" i="1"/>
  <c r="CD111" i="1" s="1"/>
  <c r="BN111" i="1" s="1"/>
  <c r="AM111" i="1" s="1"/>
  <c r="AG111" i="1"/>
  <c r="M111" i="1"/>
  <c r="L111" i="1"/>
  <c r="K111" i="1"/>
  <c r="BX109" i="1"/>
  <c r="BS109" i="1"/>
  <c r="BT109" i="1"/>
  <c r="BR109" i="1"/>
  <c r="BK109" i="1"/>
  <c r="BL109" i="1"/>
  <c r="BI109" i="1"/>
  <c r="AG109" i="1"/>
  <c r="M109" i="1"/>
  <c r="L109" i="1"/>
  <c r="K109" i="1"/>
  <c r="BX107" i="1"/>
  <c r="BS107" i="1"/>
  <c r="BT107" i="1"/>
  <c r="BU107" i="1" s="1"/>
  <c r="BR107" i="1"/>
  <c r="BK107" i="1"/>
  <c r="BL107" i="1" s="1"/>
  <c r="BI107" i="1"/>
  <c r="CD107" i="1" s="1"/>
  <c r="BN107" i="1" s="1"/>
  <c r="AG107" i="1"/>
  <c r="M107" i="1"/>
  <c r="L107" i="1"/>
  <c r="K107" i="1"/>
  <c r="BX105" i="1"/>
  <c r="BS105" i="1"/>
  <c r="BR105" i="1"/>
  <c r="BT105" i="1" s="1"/>
  <c r="BK105" i="1"/>
  <c r="BL105" i="1" s="1"/>
  <c r="BI105" i="1"/>
  <c r="AG105" i="1"/>
  <c r="M105" i="1"/>
  <c r="L105" i="1"/>
  <c r="K105" i="1"/>
  <c r="BX103" i="1"/>
  <c r="BS103" i="1"/>
  <c r="BT103" i="1" s="1"/>
  <c r="BR103" i="1"/>
  <c r="BK103" i="1"/>
  <c r="BL103" i="1" s="1"/>
  <c r="BI103" i="1"/>
  <c r="CD103" i="1" s="1"/>
  <c r="BN103" i="1" s="1"/>
  <c r="AY103" i="1" s="1"/>
  <c r="AG103" i="1"/>
  <c r="M103" i="1"/>
  <c r="L103" i="1"/>
  <c r="K103" i="1"/>
  <c r="BX101" i="1"/>
  <c r="BS101" i="1"/>
  <c r="BR101" i="1"/>
  <c r="BT101" i="1" s="1"/>
  <c r="BV101" i="1" s="1"/>
  <c r="BK101" i="1"/>
  <c r="BL101" i="1" s="1"/>
  <c r="BI101" i="1"/>
  <c r="CD101" i="1" s="1"/>
  <c r="BN101" i="1" s="1"/>
  <c r="AG101" i="1"/>
  <c r="M101" i="1"/>
  <c r="L101" i="1"/>
  <c r="K101" i="1"/>
  <c r="BX99" i="1"/>
  <c r="BS99" i="1"/>
  <c r="BT99" i="1" s="1"/>
  <c r="BV99" i="1" s="1"/>
  <c r="BW99" i="1" s="1"/>
  <c r="BR99" i="1"/>
  <c r="BK99" i="1"/>
  <c r="BL99" i="1" s="1"/>
  <c r="BI99" i="1"/>
  <c r="AG99" i="1"/>
  <c r="M99" i="1"/>
  <c r="L99" i="1"/>
  <c r="K99" i="1"/>
  <c r="BX97" i="1"/>
  <c r="BS97" i="1"/>
  <c r="BR97" i="1"/>
  <c r="BT97" i="1" s="1"/>
  <c r="BK97" i="1"/>
  <c r="BL97" i="1" s="1"/>
  <c r="BI97" i="1"/>
  <c r="CD97" i="1" s="1"/>
  <c r="BN97" i="1" s="1"/>
  <c r="AM97" i="1" s="1"/>
  <c r="AG97" i="1"/>
  <c r="M97" i="1"/>
  <c r="L97" i="1"/>
  <c r="K97" i="1"/>
  <c r="BX95" i="1"/>
  <c r="BS95" i="1"/>
  <c r="BR95" i="1"/>
  <c r="BT95" i="1" s="1"/>
  <c r="BK95" i="1"/>
  <c r="BL95" i="1"/>
  <c r="BI95" i="1"/>
  <c r="BY95" i="1" s="1"/>
  <c r="AG95" i="1"/>
  <c r="M95" i="1"/>
  <c r="L95" i="1"/>
  <c r="K95" i="1"/>
  <c r="BX93" i="1"/>
  <c r="BS93" i="1"/>
  <c r="BR93" i="1"/>
  <c r="BT93" i="1"/>
  <c r="BK93" i="1"/>
  <c r="BI93" i="1"/>
  <c r="BY93" i="1"/>
  <c r="AG93" i="1"/>
  <c r="M93" i="1"/>
  <c r="L93" i="1"/>
  <c r="K93" i="1"/>
  <c r="BX91" i="1"/>
  <c r="BS91" i="1"/>
  <c r="BR91" i="1"/>
  <c r="BT91" i="1"/>
  <c r="BU91" i="1" s="1"/>
  <c r="BK91" i="1"/>
  <c r="BI91" i="1"/>
  <c r="AG91" i="1"/>
  <c r="M91" i="1"/>
  <c r="L91" i="1"/>
  <c r="K91" i="1"/>
  <c r="BX89" i="1"/>
  <c r="BS89" i="1"/>
  <c r="BR89" i="1"/>
  <c r="BT89" i="1"/>
  <c r="BV89" i="1" s="1"/>
  <c r="BW89" i="1" s="1"/>
  <c r="BK89" i="1"/>
  <c r="BL89" i="1" s="1"/>
  <c r="BI89" i="1"/>
  <c r="BY89" i="1" s="1"/>
  <c r="AG89" i="1"/>
  <c r="M89" i="1"/>
  <c r="L89" i="1"/>
  <c r="K89" i="1"/>
  <c r="BX87" i="1"/>
  <c r="BS87" i="1"/>
  <c r="BR87" i="1"/>
  <c r="BT87" i="1"/>
  <c r="BK87" i="1"/>
  <c r="BL87" i="1" s="1"/>
  <c r="BI87" i="1"/>
  <c r="BZ87" i="1" s="1"/>
  <c r="AG87" i="1"/>
  <c r="M87" i="1"/>
  <c r="L87" i="1"/>
  <c r="K87" i="1"/>
  <c r="BX85" i="1"/>
  <c r="BS85" i="1"/>
  <c r="BR85" i="1"/>
  <c r="BT85" i="1"/>
  <c r="BK85" i="1"/>
  <c r="BI85" i="1"/>
  <c r="CD85" i="1" s="1"/>
  <c r="BN85" i="1" s="1"/>
  <c r="AY85" i="1" s="1"/>
  <c r="AG85" i="1"/>
  <c r="M85" i="1"/>
  <c r="L85" i="1"/>
  <c r="K85" i="1"/>
  <c r="BX83" i="1"/>
  <c r="BS83" i="1"/>
  <c r="BT83" i="1" s="1"/>
  <c r="BR83" i="1"/>
  <c r="BK83" i="1"/>
  <c r="BI83" i="1"/>
  <c r="AG83" i="1"/>
  <c r="BX81" i="1"/>
  <c r="BS81" i="1"/>
  <c r="BR81" i="1"/>
  <c r="BT81" i="1" s="1"/>
  <c r="BU81" i="1" s="1"/>
  <c r="BK81" i="1"/>
  <c r="BL81" i="1" s="1"/>
  <c r="BI81" i="1"/>
  <c r="AG81" i="1"/>
  <c r="BX79" i="1"/>
  <c r="BS79" i="1"/>
  <c r="BT79" i="1" s="1"/>
  <c r="BR79" i="1"/>
  <c r="BK79" i="1"/>
  <c r="BI79" i="1"/>
  <c r="BY79" i="1" s="1"/>
  <c r="AG79" i="1"/>
  <c r="BX77" i="1"/>
  <c r="BS77" i="1"/>
  <c r="BR77" i="1"/>
  <c r="BT77" i="1" s="1"/>
  <c r="BK77" i="1"/>
  <c r="BL77" i="1" s="1"/>
  <c r="BI77" i="1"/>
  <c r="BZ77" i="1" s="1"/>
  <c r="AG77" i="1"/>
  <c r="BX75" i="1"/>
  <c r="BS75" i="1"/>
  <c r="BR75" i="1"/>
  <c r="BT75" i="1"/>
  <c r="BK75" i="1"/>
  <c r="BL75" i="1"/>
  <c r="BI75" i="1"/>
  <c r="CD75" i="1" s="1"/>
  <c r="BN75" i="1" s="1"/>
  <c r="AG75" i="1"/>
  <c r="BX73" i="1"/>
  <c r="BS73" i="1"/>
  <c r="BR73" i="1"/>
  <c r="BT73" i="1" s="1"/>
  <c r="BV73" i="1" s="1"/>
  <c r="BW73" i="1" s="1"/>
  <c r="BK73" i="1"/>
  <c r="BL73" i="1"/>
  <c r="BI73" i="1"/>
  <c r="BY73" i="1" s="1"/>
  <c r="AG73" i="1"/>
  <c r="BX71" i="1"/>
  <c r="BS71" i="1"/>
  <c r="BR71" i="1"/>
  <c r="BK71" i="1"/>
  <c r="BL71" i="1" s="1"/>
  <c r="BI71" i="1"/>
  <c r="BY71" i="1" s="1"/>
  <c r="AG71" i="1"/>
  <c r="BX69" i="1"/>
  <c r="BS69" i="1"/>
  <c r="BR69" i="1"/>
  <c r="BT69" i="1" s="1"/>
  <c r="BV69" i="1" s="1"/>
  <c r="BW69" i="1" s="1"/>
  <c r="BK69" i="1"/>
  <c r="BI69" i="1"/>
  <c r="BZ69" i="1" s="1"/>
  <c r="AG69" i="1"/>
  <c r="BX67" i="1"/>
  <c r="BS67" i="1"/>
  <c r="BR67" i="1"/>
  <c r="BT67" i="1" s="1"/>
  <c r="BV67" i="1" s="1"/>
  <c r="BW67" i="1" s="1"/>
  <c r="BK67" i="1"/>
  <c r="BL67" i="1" s="1"/>
  <c r="BI67" i="1"/>
  <c r="AG67" i="1"/>
  <c r="W64" i="1"/>
  <c r="U64" i="1"/>
  <c r="T64" i="1"/>
  <c r="S64" i="1"/>
  <c r="R64" i="1"/>
  <c r="Q64" i="1"/>
  <c r="G64" i="1"/>
  <c r="C64" i="1"/>
  <c r="AH13" i="8"/>
  <c r="BJ13" i="8"/>
  <c r="CA13" i="8" s="1"/>
  <c r="BL13" i="8"/>
  <c r="BS13" i="8"/>
  <c r="BU13" i="8"/>
  <c r="BV13" i="8" s="1"/>
  <c r="BT13" i="8"/>
  <c r="BY13" i="8"/>
  <c r="AH15" i="8"/>
  <c r="BJ15" i="8"/>
  <c r="BL15" i="8"/>
  <c r="BM15" i="8"/>
  <c r="BS15" i="8"/>
  <c r="BU15" i="8"/>
  <c r="BW15" i="8" s="1"/>
  <c r="BT15" i="8"/>
  <c r="BY15" i="8"/>
  <c r="AH17" i="8"/>
  <c r="BJ17" i="8"/>
  <c r="BL17" i="8"/>
  <c r="BS17" i="8"/>
  <c r="BU17" i="8" s="1"/>
  <c r="BW17" i="8" s="1"/>
  <c r="BX17" i="8" s="1"/>
  <c r="BT17" i="8"/>
  <c r="BY17" i="8"/>
  <c r="AH19" i="8"/>
  <c r="BJ19" i="8"/>
  <c r="BZ19" i="8" s="1"/>
  <c r="BL19" i="8"/>
  <c r="BS19" i="8"/>
  <c r="BT19" i="8"/>
  <c r="BU19" i="8" s="1"/>
  <c r="BY19" i="8"/>
  <c r="AH21" i="8"/>
  <c r="BJ21" i="8"/>
  <c r="BL21" i="8"/>
  <c r="BS21" i="8"/>
  <c r="BT21" i="8"/>
  <c r="BU21" i="8" s="1"/>
  <c r="BV21" i="8" s="1"/>
  <c r="BM21" i="8" s="1"/>
  <c r="BY21" i="8"/>
  <c r="AH23" i="8"/>
  <c r="BJ23" i="8"/>
  <c r="BL23" i="8"/>
  <c r="BS23" i="8"/>
  <c r="BU23" i="8" s="1"/>
  <c r="BT23" i="8"/>
  <c r="BY23" i="8"/>
  <c r="AH25" i="8"/>
  <c r="BJ25" i="8"/>
  <c r="CE25" i="8" s="1"/>
  <c r="BL25" i="8"/>
  <c r="BS25" i="8"/>
  <c r="BT25" i="8"/>
  <c r="BY25" i="8"/>
  <c r="AH27" i="8"/>
  <c r="BJ27" i="8"/>
  <c r="BL27" i="8"/>
  <c r="BS27" i="8"/>
  <c r="BT27" i="8"/>
  <c r="BU27" i="8"/>
  <c r="BV27" i="8" s="1"/>
  <c r="BY27" i="8"/>
  <c r="AH29" i="8"/>
  <c r="BJ29" i="8"/>
  <c r="BZ29" i="8" s="1"/>
  <c r="BL29" i="8"/>
  <c r="BS29" i="8"/>
  <c r="BU29" i="8" s="1"/>
  <c r="BV29" i="8" s="1"/>
  <c r="BT29" i="8"/>
  <c r="BY29" i="8"/>
  <c r="AH31" i="8"/>
  <c r="BJ31" i="8"/>
  <c r="CA31" i="8" s="1"/>
  <c r="BL31" i="8"/>
  <c r="BM31" i="8"/>
  <c r="BS31" i="8"/>
  <c r="BU31" i="8" s="1"/>
  <c r="BT31" i="8"/>
  <c r="BY31" i="8"/>
  <c r="AH33" i="8"/>
  <c r="BJ33" i="8"/>
  <c r="BL33" i="8"/>
  <c r="BM33" i="8"/>
  <c r="BS33" i="8"/>
  <c r="BU33" i="8" s="1"/>
  <c r="BT33" i="8"/>
  <c r="BY33" i="8"/>
  <c r="AH35" i="8"/>
  <c r="BJ35" i="8"/>
  <c r="CE35" i="8" s="1"/>
  <c r="BL35" i="8"/>
  <c r="BS35" i="8"/>
  <c r="BT35" i="8"/>
  <c r="BY35" i="8"/>
  <c r="AH37" i="8"/>
  <c r="BJ37" i="8"/>
  <c r="BZ37" i="8" s="1"/>
  <c r="BL37" i="8"/>
  <c r="BS37" i="8"/>
  <c r="BT37" i="8"/>
  <c r="BU37" i="8"/>
  <c r="BY37" i="8"/>
  <c r="AH39" i="8"/>
  <c r="BJ39" i="8"/>
  <c r="BL39" i="8"/>
  <c r="BS39" i="8"/>
  <c r="BT39" i="8"/>
  <c r="BY39" i="8"/>
  <c r="AH41" i="8"/>
  <c r="BJ41" i="8"/>
  <c r="BZ41" i="8" s="1"/>
  <c r="BL41" i="8"/>
  <c r="BS41" i="8"/>
  <c r="BT41" i="8"/>
  <c r="BU41" i="8"/>
  <c r="BY41" i="8"/>
  <c r="AH43" i="8"/>
  <c r="BJ43" i="8"/>
  <c r="CA43" i="8" s="1"/>
  <c r="BL43" i="8"/>
  <c r="BS43" i="8"/>
  <c r="BU43" i="8" s="1"/>
  <c r="BT43" i="8"/>
  <c r="BY43" i="8"/>
  <c r="AG8" i="1"/>
  <c r="H8" i="1" s="1"/>
  <c r="AG13" i="1"/>
  <c r="BI13" i="1"/>
  <c r="BY13" i="1" s="1"/>
  <c r="BK13" i="1"/>
  <c r="BL13" i="1"/>
  <c r="BR13" i="1"/>
  <c r="BS13" i="1"/>
  <c r="BT13" i="1" s="1"/>
  <c r="BX13" i="1"/>
  <c r="AG15" i="1"/>
  <c r="BI15" i="1"/>
  <c r="CD15" i="1" s="1"/>
  <c r="BN15" i="1" s="1"/>
  <c r="BK15" i="1"/>
  <c r="BL15" i="1"/>
  <c r="BR15" i="1"/>
  <c r="BT15" i="1"/>
  <c r="BS15" i="1"/>
  <c r="BX15" i="1"/>
  <c r="AG17" i="1"/>
  <c r="BI17" i="1"/>
  <c r="BK17" i="1"/>
  <c r="BR17" i="1"/>
  <c r="BT17" i="1"/>
  <c r="BV17" i="1" s="1"/>
  <c r="BW17" i="1" s="1"/>
  <c r="BS17" i="1"/>
  <c r="BX17" i="1"/>
  <c r="AG19" i="1"/>
  <c r="BI19" i="1"/>
  <c r="BZ19" i="1" s="1"/>
  <c r="BK19" i="1"/>
  <c r="BL19" i="1" s="1"/>
  <c r="BR19" i="1"/>
  <c r="BS19" i="1"/>
  <c r="BT19" i="1"/>
  <c r="BX19" i="1"/>
  <c r="AG21" i="1"/>
  <c r="BI21" i="1"/>
  <c r="BK21" i="1"/>
  <c r="BR21" i="1"/>
  <c r="BT21" i="1" s="1"/>
  <c r="BS21" i="1"/>
  <c r="BX21" i="1"/>
  <c r="AG23" i="1"/>
  <c r="BI23" i="1"/>
  <c r="CD23" i="1" s="1"/>
  <c r="BN23" i="1" s="1"/>
  <c r="BO23" i="1" s="1"/>
  <c r="BK23" i="1"/>
  <c r="BL23" i="1" s="1"/>
  <c r="BR23" i="1"/>
  <c r="BT23" i="1"/>
  <c r="BV23" i="1" s="1"/>
  <c r="BW23" i="1" s="1"/>
  <c r="BS23" i="1"/>
  <c r="BX23" i="1"/>
  <c r="AG25" i="1"/>
  <c r="BI25" i="1"/>
  <c r="BZ25" i="1" s="1"/>
  <c r="BK25" i="1"/>
  <c r="BL25" i="1"/>
  <c r="BR25" i="1"/>
  <c r="BS25" i="1"/>
  <c r="BX25" i="1"/>
  <c r="AG27" i="1"/>
  <c r="BI27" i="1"/>
  <c r="BZ27" i="1" s="1"/>
  <c r="BK27" i="1"/>
  <c r="BR27" i="1"/>
  <c r="BS27" i="1"/>
  <c r="BT27" i="1"/>
  <c r="BV27" i="1" s="1"/>
  <c r="BX27" i="1"/>
  <c r="AG29" i="1"/>
  <c r="BI29" i="1"/>
  <c r="BZ29" i="1" s="1"/>
  <c r="BK29" i="1"/>
  <c r="BL29" i="1" s="1"/>
  <c r="BR29" i="1"/>
  <c r="BT29" i="1" s="1"/>
  <c r="BS29" i="1"/>
  <c r="BX29" i="1"/>
  <c r="AG31" i="1"/>
  <c r="BI31" i="1"/>
  <c r="BK31" i="1"/>
  <c r="BR31" i="1"/>
  <c r="BT31" i="1" s="1"/>
  <c r="BV31" i="1" s="1"/>
  <c r="BS31" i="1"/>
  <c r="BW31" i="1"/>
  <c r="BX31" i="1"/>
  <c r="AG33" i="1"/>
  <c r="BI33" i="1"/>
  <c r="BZ33" i="1" s="1"/>
  <c r="BK33" i="1"/>
  <c r="BR33" i="1"/>
  <c r="BT33" i="1"/>
  <c r="BS33" i="1"/>
  <c r="BX33" i="1"/>
  <c r="AG35" i="1"/>
  <c r="BI35" i="1"/>
  <c r="BK35" i="1"/>
  <c r="BL35" i="1" s="1"/>
  <c r="BR35" i="1"/>
  <c r="BT35" i="1"/>
  <c r="BV35" i="1" s="1"/>
  <c r="BU35" i="1"/>
  <c r="BS35" i="1"/>
  <c r="BX35" i="1"/>
  <c r="AG37" i="1"/>
  <c r="BI37" i="1"/>
  <c r="BK37" i="1"/>
  <c r="BL37" i="1" s="1"/>
  <c r="BR37" i="1"/>
  <c r="BS37" i="1"/>
  <c r="BT37" i="1"/>
  <c r="BX37" i="1"/>
  <c r="AG39" i="1"/>
  <c r="BI39" i="1"/>
  <c r="CD39" i="1" s="1"/>
  <c r="BN39" i="1" s="1"/>
  <c r="AY39" i="1" s="1"/>
  <c r="BK39" i="1"/>
  <c r="BL39" i="1"/>
  <c r="BR39" i="1"/>
  <c r="BS39" i="1"/>
  <c r="BT39" i="1" s="1"/>
  <c r="BV39" i="1" s="1"/>
  <c r="BX39" i="1"/>
  <c r="AG41" i="1"/>
  <c r="BI41" i="1"/>
  <c r="BY41" i="1" s="1"/>
  <c r="BK41" i="1"/>
  <c r="BR41" i="1"/>
  <c r="BT41" i="1" s="1"/>
  <c r="BV41" i="1" s="1"/>
  <c r="BS41" i="1"/>
  <c r="BX41" i="1"/>
  <c r="AG43" i="1"/>
  <c r="BI43" i="1"/>
  <c r="BZ43" i="1" s="1"/>
  <c r="BK43" i="1"/>
  <c r="BR43" i="1"/>
  <c r="BS43" i="1"/>
  <c r="BX43" i="1"/>
  <c r="BW27" i="8"/>
  <c r="BX27" i="8" s="1"/>
  <c r="BV17" i="8"/>
  <c r="BM17" i="8" s="1"/>
  <c r="BW13" i="8"/>
  <c r="BX13" i="8" s="1"/>
  <c r="CA19" i="8"/>
  <c r="CE19" i="8"/>
  <c r="BX15" i="8"/>
  <c r="CE17" i="8"/>
  <c r="M43" i="1"/>
  <c r="K43" i="1"/>
  <c r="L43" i="1"/>
  <c r="BL21" i="1"/>
  <c r="M19" i="1"/>
  <c r="BL27" i="1"/>
  <c r="BL17" i="1"/>
  <c r="BT71" i="1"/>
  <c r="BV71" i="1"/>
  <c r="BW71" i="1"/>
  <c r="BV81" i="1"/>
  <c r="BW81" i="1" s="1"/>
  <c r="BZ93" i="1"/>
  <c r="BZ101" i="1"/>
  <c r="BT111" i="1"/>
  <c r="BV111" i="1" s="1"/>
  <c r="BW111" i="1" s="1"/>
  <c r="BT117" i="1"/>
  <c r="BV117" i="1" s="1"/>
  <c r="BU119" i="1"/>
  <c r="BT123" i="1"/>
  <c r="BU73" i="1"/>
  <c r="BU67" i="1"/>
  <c r="BU85" i="1"/>
  <c r="BV85" i="1"/>
  <c r="BW85" i="1" s="1"/>
  <c r="BU87" i="1"/>
  <c r="BV87" i="1"/>
  <c r="BW87" i="1" s="1"/>
  <c r="BV91" i="1"/>
  <c r="BW91" i="1" s="1"/>
  <c r="BU93" i="1"/>
  <c r="BV93" i="1"/>
  <c r="BW93" i="1" s="1"/>
  <c r="BU99" i="1"/>
  <c r="BU101" i="1"/>
  <c r="BW101" i="1"/>
  <c r="BV107" i="1"/>
  <c r="BW107" i="1" s="1"/>
  <c r="BU109" i="1"/>
  <c r="BV109" i="1"/>
  <c r="BW109" i="1" s="1"/>
  <c r="BU117" i="1"/>
  <c r="BW117" i="1"/>
  <c r="BV115" i="1"/>
  <c r="BW115" i="1" s="1"/>
  <c r="BV119" i="1"/>
  <c r="BW119" i="1" s="1"/>
  <c r="BV121" i="1"/>
  <c r="BW121" i="1" s="1"/>
  <c r="BU121" i="1"/>
  <c r="BV125" i="1"/>
  <c r="BW125" i="1" s="1"/>
  <c r="BU125" i="1"/>
  <c r="K19" i="1"/>
  <c r="M17" i="1"/>
  <c r="BL69" i="1"/>
  <c r="L19" i="1"/>
  <c r="M79" i="1"/>
  <c r="M83" i="1"/>
  <c r="M77" i="1"/>
  <c r="M81" i="1"/>
  <c r="M35" i="1"/>
  <c r="K81" i="1"/>
  <c r="L81" i="1"/>
  <c r="K83" i="1"/>
  <c r="L83" i="1"/>
  <c r="K79" i="1"/>
  <c r="L79" i="1"/>
  <c r="L77" i="1"/>
  <c r="K77" i="1"/>
  <c r="M71" i="1"/>
  <c r="K35" i="1"/>
  <c r="L35" i="1"/>
  <c r="L71" i="1"/>
  <c r="K71" i="1"/>
  <c r="K21" i="1"/>
  <c r="M69" i="1"/>
  <c r="BU31" i="1"/>
  <c r="L69" i="1"/>
  <c r="K69" i="1"/>
  <c r="BU71" i="1"/>
  <c r="BW41" i="1"/>
  <c r="BU41" i="1"/>
  <c r="BU23" i="1"/>
  <c r="BV13" i="1"/>
  <c r="BW13" i="1" s="1"/>
  <c r="BU13" i="1"/>
  <c r="BU15" i="1"/>
  <c r="BV15" i="1"/>
  <c r="BW15" i="1" s="1"/>
  <c r="BW27" i="1"/>
  <c r="BU27" i="1"/>
  <c r="BW35" i="1"/>
  <c r="BU19" i="1"/>
  <c r="BV19" i="1"/>
  <c r="BW19" i="1" s="1"/>
  <c r="BL33" i="1"/>
  <c r="BU17" i="1"/>
  <c r="BY69" i="1"/>
  <c r="M73" i="1"/>
  <c r="M41" i="1"/>
  <c r="M21" i="1"/>
  <c r="M23" i="1"/>
  <c r="M67" i="1"/>
  <c r="K73" i="1"/>
  <c r="L73" i="1"/>
  <c r="L21" i="1"/>
  <c r="M33" i="1"/>
  <c r="L67" i="1"/>
  <c r="K67" i="1"/>
  <c r="M13" i="1"/>
  <c r="M37" i="1"/>
  <c r="L23" i="1"/>
  <c r="K23" i="1"/>
  <c r="M25" i="1"/>
  <c r="M31" i="1"/>
  <c r="M29" i="1"/>
  <c r="M39" i="1"/>
  <c r="L41" i="1"/>
  <c r="K41" i="1"/>
  <c r="M15" i="1"/>
  <c r="L33" i="1"/>
  <c r="K33" i="1"/>
  <c r="K17" i="1"/>
  <c r="L17" i="1"/>
  <c r="K15" i="1"/>
  <c r="L15" i="1"/>
  <c r="K37" i="1"/>
  <c r="L37" i="1"/>
  <c r="L31" i="1"/>
  <c r="K31" i="1"/>
  <c r="L25" i="1"/>
  <c r="K25" i="1"/>
  <c r="L13" i="1"/>
  <c r="K13" i="1"/>
  <c r="K39" i="1"/>
  <c r="L39" i="1"/>
  <c r="L29" i="1"/>
  <c r="K29" i="1"/>
  <c r="M27" i="1"/>
  <c r="M75" i="1"/>
  <c r="K27" i="1"/>
  <c r="L27" i="1"/>
  <c r="K75" i="1"/>
  <c r="L75" i="1"/>
  <c r="BU69" i="1"/>
  <c r="BU89" i="1"/>
  <c r="BV23" i="8"/>
  <c r="BM23" i="8" s="1"/>
  <c r="BW23" i="8"/>
  <c r="BX23" i="8"/>
  <c r="BM13" i="8"/>
  <c r="BL79" i="1"/>
  <c r="BL83" i="1"/>
  <c r="BL91" i="1"/>
  <c r="BW31" i="8"/>
  <c r="BX31" i="8"/>
  <c r="BV31" i="8"/>
  <c r="BW29" i="8"/>
  <c r="BX29" i="8" s="1"/>
  <c r="BM29" i="8"/>
  <c r="BL85" i="1"/>
  <c r="BL93" i="1"/>
  <c r="BU103" i="1"/>
  <c r="BV103" i="1"/>
  <c r="BW103" i="1" s="1"/>
  <c r="BL113" i="1"/>
  <c r="BY23" i="1"/>
  <c r="BZ23" i="1"/>
  <c r="BL31" i="1"/>
  <c r="BW39" i="1"/>
  <c r="BU39" i="1"/>
  <c r="BV43" i="8"/>
  <c r="BM43" i="8" s="1"/>
  <c r="BW43" i="8"/>
  <c r="BX43" i="8"/>
  <c r="BM27" i="8"/>
  <c r="BT43" i="1"/>
  <c r="BW21" i="8"/>
  <c r="BX21" i="8" s="1"/>
  <c r="BL43" i="1"/>
  <c r="BT25" i="1"/>
  <c r="BU25" i="1" s="1"/>
  <c r="BU39" i="8"/>
  <c r="BV39" i="8" s="1"/>
  <c r="BU25" i="8"/>
  <c r="BW25" i="8" s="1"/>
  <c r="BX25" i="8" s="1"/>
  <c r="CA15" i="8"/>
  <c r="BY21" i="1"/>
  <c r="CD93" i="1"/>
  <c r="BN93" i="1" s="1"/>
  <c r="BV25" i="8"/>
  <c r="BM25" i="8" s="1"/>
  <c r="BW39" i="8"/>
  <c r="BX39" i="8" s="1"/>
  <c r="BM39" i="8"/>
  <c r="BV25" i="1"/>
  <c r="BW25" i="1" s="1"/>
  <c r="BU43" i="1"/>
  <c r="BV43" i="1"/>
  <c r="BW43" i="1" s="1"/>
  <c r="BZ17" i="8"/>
  <c r="CA17" i="8"/>
  <c r="CB17" i="8" s="1"/>
  <c r="CC17" i="8" s="1"/>
  <c r="CE15" i="8"/>
  <c r="BZ15" i="8"/>
  <c r="CA33" i="8"/>
  <c r="BZ33" i="8"/>
  <c r="CE33" i="8"/>
  <c r="CA23" i="8"/>
  <c r="BZ21" i="8"/>
  <c r="CE21" i="8"/>
  <c r="CA21" i="8"/>
  <c r="BZ23" i="8"/>
  <c r="CE23" i="8"/>
  <c r="BZ43" i="8"/>
  <c r="CA39" i="8"/>
  <c r="BZ39" i="8"/>
  <c r="CE39" i="8"/>
  <c r="AM23" i="1"/>
  <c r="BZ73" i="1"/>
  <c r="CA73" i="1" s="1"/>
  <c r="CB73" i="1" s="1"/>
  <c r="CC73" i="1" s="1"/>
  <c r="BY111" i="1"/>
  <c r="CD79" i="1"/>
  <c r="BN79" i="1" s="1"/>
  <c r="BY83" i="1"/>
  <c r="BZ83" i="1"/>
  <c r="CD83" i="1"/>
  <c r="BN83" i="1" s="1"/>
  <c r="BA83" i="1" s="1"/>
  <c r="CD105" i="1"/>
  <c r="BN105" i="1" s="1"/>
  <c r="BO105" i="1" s="1"/>
  <c r="BE105" i="1" s="1"/>
  <c r="BY103" i="1"/>
  <c r="CD81" i="1"/>
  <c r="BN81" i="1" s="1"/>
  <c r="BZ31" i="8"/>
  <c r="CE37" i="8"/>
  <c r="CA37" i="8"/>
  <c r="BY119" i="1"/>
  <c r="CD119" i="1"/>
  <c r="BN119" i="1" s="1"/>
  <c r="BA119" i="1" s="1"/>
  <c r="AZ119" i="1" s="1"/>
  <c r="AV119" i="1" s="1"/>
  <c r="BZ13" i="1"/>
  <c r="CD71" i="1"/>
  <c r="BN71" i="1" s="1"/>
  <c r="AY71" i="1" s="1"/>
  <c r="BY81" i="1"/>
  <c r="BZ81" i="1"/>
  <c r="CD113" i="1"/>
  <c r="BN113" i="1" s="1"/>
  <c r="AO113" i="1" s="1"/>
  <c r="AN113" i="1" s="1"/>
  <c r="BY113" i="1"/>
  <c r="BZ113" i="1"/>
  <c r="CD21" i="1"/>
  <c r="BN21" i="1" s="1"/>
  <c r="AY21" i="1" s="1"/>
  <c r="BZ21" i="1"/>
  <c r="BO97" i="1"/>
  <c r="AS97" i="1" s="1"/>
  <c r="BO75" i="1"/>
  <c r="AU75" i="1" s="1"/>
  <c r="BO39" i="1"/>
  <c r="AS39" i="1" s="1"/>
  <c r="BA39" i="1"/>
  <c r="AX39" i="1" s="1"/>
  <c r="AM39" i="1"/>
  <c r="AO39" i="1"/>
  <c r="AL39" i="1" s="1"/>
  <c r="BA23" i="1"/>
  <c r="AO23" i="1"/>
  <c r="AN23" i="1" s="1"/>
  <c r="AY23" i="1"/>
  <c r="BY19" i="1"/>
  <c r="CA19" i="1" s="1"/>
  <c r="CB19" i="1" s="1"/>
  <c r="CC19" i="1" s="1"/>
  <c r="BZ105" i="1"/>
  <c r="BY105" i="1"/>
  <c r="BY117" i="1"/>
  <c r="BZ85" i="1"/>
  <c r="BZ111" i="1"/>
  <c r="BY67" i="1"/>
  <c r="CD67" i="1"/>
  <c r="BN67" i="1" s="1"/>
  <c r="BA67" i="1" s="1"/>
  <c r="AZ67" i="1" s="1"/>
  <c r="AV67" i="1" s="1"/>
  <c r="BZ67" i="1"/>
  <c r="BY87" i="1"/>
  <c r="BZ39" i="1"/>
  <c r="AM113" i="1"/>
  <c r="AL23" i="1"/>
  <c r="AY119" i="1"/>
  <c r="AZ39" i="1"/>
  <c r="AO97" i="1" l="1"/>
  <c r="AL97" i="1" s="1"/>
  <c r="BY75" i="1"/>
  <c r="CA93" i="1"/>
  <c r="CB93" i="1" s="1"/>
  <c r="CC93" i="1" s="1"/>
  <c r="CA39" i="1"/>
  <c r="CB39" i="1" s="1"/>
  <c r="CC39" i="1" s="1"/>
  <c r="BY39" i="1"/>
  <c r="BZ71" i="1"/>
  <c r="CA71" i="1" s="1"/>
  <c r="CB71" i="1" s="1"/>
  <c r="CC71" i="1" s="1"/>
  <c r="CD69" i="1"/>
  <c r="BN69" i="1" s="1"/>
  <c r="AO69" i="1" s="1"/>
  <c r="AN69" i="1" s="1"/>
  <c r="AJ69" i="1" s="1"/>
  <c r="AX119" i="1"/>
  <c r="AN97" i="1"/>
  <c r="CD13" i="1"/>
  <c r="BN13" i="1" s="1"/>
  <c r="AM13" i="1" s="1"/>
  <c r="CD73" i="1"/>
  <c r="BN73" i="1" s="1"/>
  <c r="AM73" i="1" s="1"/>
  <c r="BY97" i="1"/>
  <c r="BY121" i="1"/>
  <c r="CA121" i="1" s="1"/>
  <c r="CB121" i="1" s="1"/>
  <c r="CC121" i="1" s="1"/>
  <c r="BZ79" i="1"/>
  <c r="CA79" i="1" s="1"/>
  <c r="CB79" i="1" s="1"/>
  <c r="CC79" i="1" s="1"/>
  <c r="AM119" i="1"/>
  <c r="AO119" i="1"/>
  <c r="BO119" i="1"/>
  <c r="BG119" i="1" s="1"/>
  <c r="AU97" i="1"/>
  <c r="AR97" i="1" s="1"/>
  <c r="BE39" i="1"/>
  <c r="CA111" i="1"/>
  <c r="CB111" i="1" s="1"/>
  <c r="CC111" i="1" s="1"/>
  <c r="BY29" i="1"/>
  <c r="BZ97" i="1"/>
  <c r="CB37" i="8"/>
  <c r="CC37" i="8" s="1"/>
  <c r="CD37" i="8" s="1"/>
  <c r="CB39" i="8"/>
  <c r="CC39" i="8" s="1"/>
  <c r="CD39" i="8" s="1"/>
  <c r="CE41" i="8"/>
  <c r="CE43" i="8"/>
  <c r="BO43" i="8" s="1"/>
  <c r="BB43" i="8" s="1"/>
  <c r="BA43" i="8" s="1"/>
  <c r="AX43" i="8" s="1"/>
  <c r="CA41" i="8"/>
  <c r="CB41" i="8" s="1"/>
  <c r="CC41" i="8" s="1"/>
  <c r="CE13" i="8"/>
  <c r="CB21" i="8"/>
  <c r="CC21" i="8" s="1"/>
  <c r="BO21" i="8" s="1"/>
  <c r="AP21" i="8" s="1"/>
  <c r="AM21" i="8" s="1"/>
  <c r="M21" i="8" s="1"/>
  <c r="BO15" i="1"/>
  <c r="AS15" i="1" s="1"/>
  <c r="AM15" i="1"/>
  <c r="BG39" i="1"/>
  <c r="BD39" i="1" s="1"/>
  <c r="BY85" i="1"/>
  <c r="CA85" i="1" s="1"/>
  <c r="CB85" i="1" s="1"/>
  <c r="CC85" i="1" s="1"/>
  <c r="CD19" i="1"/>
  <c r="BN19" i="1" s="1"/>
  <c r="AO19" i="1" s="1"/>
  <c r="AL19" i="1" s="1"/>
  <c r="BY15" i="1"/>
  <c r="BZ41" i="1"/>
  <c r="CA41" i="1" s="1"/>
  <c r="CB41" i="1" s="1"/>
  <c r="CC41" i="1" s="1"/>
  <c r="BY25" i="1"/>
  <c r="CA25" i="1" s="1"/>
  <c r="CB25" i="1" s="1"/>
  <c r="CC25" i="1" s="1"/>
  <c r="BZ15" i="1"/>
  <c r="AU39" i="1"/>
  <c r="CA105" i="1"/>
  <c r="CB105" i="1" s="1"/>
  <c r="CC105" i="1" s="1"/>
  <c r="CA81" i="1"/>
  <c r="CB81" i="1" s="1"/>
  <c r="CC81" i="1" s="1"/>
  <c r="CD41" i="1"/>
  <c r="BN41" i="1" s="1"/>
  <c r="CA69" i="1"/>
  <c r="CB69" i="1" s="1"/>
  <c r="CC69" i="1" s="1"/>
  <c r="BZ13" i="8"/>
  <c r="CB13" i="8" s="1"/>
  <c r="CC13" i="8" s="1"/>
  <c r="CB19" i="8"/>
  <c r="CC19" i="8" s="1"/>
  <c r="CD19" i="8" s="1"/>
  <c r="BZ25" i="8"/>
  <c r="CB33" i="8"/>
  <c r="CC33" i="8" s="1"/>
  <c r="CD33" i="8" s="1"/>
  <c r="CB31" i="8"/>
  <c r="CC31" i="8" s="1"/>
  <c r="CD31" i="8" s="1"/>
  <c r="CA25" i="8"/>
  <c r="AK23" i="1"/>
  <c r="AJ23" i="1"/>
  <c r="AM101" i="1"/>
  <c r="BO101" i="1"/>
  <c r="AS101" i="1" s="1"/>
  <c r="AO101" i="1"/>
  <c r="AN101" i="1" s="1"/>
  <c r="AY101" i="1"/>
  <c r="BA101" i="1"/>
  <c r="BO103" i="1"/>
  <c r="BE103" i="1" s="1"/>
  <c r="BZ103" i="1"/>
  <c r="CA103" i="1" s="1"/>
  <c r="CB103" i="1" s="1"/>
  <c r="CC103" i="1" s="1"/>
  <c r="CD33" i="1"/>
  <c r="BN33" i="1" s="1"/>
  <c r="BA33" i="1" s="1"/>
  <c r="AM103" i="1"/>
  <c r="CA113" i="1"/>
  <c r="CB113" i="1" s="1"/>
  <c r="CC113" i="1" s="1"/>
  <c r="CA13" i="1"/>
  <c r="CB13" i="1" s="1"/>
  <c r="CC13" i="1" s="1"/>
  <c r="BA103" i="1"/>
  <c r="AX103" i="1" s="1"/>
  <c r="BY33" i="1"/>
  <c r="CA33" i="1" s="1"/>
  <c r="CB33" i="1" s="1"/>
  <c r="CC33" i="1" s="1"/>
  <c r="AN39" i="1"/>
  <c r="AO103" i="1"/>
  <c r="AX67" i="1"/>
  <c r="CD87" i="1"/>
  <c r="BN87" i="1" s="1"/>
  <c r="BA87" i="1" s="1"/>
  <c r="BY101" i="1"/>
  <c r="CA101" i="1" s="1"/>
  <c r="CB101" i="1" s="1"/>
  <c r="CC101" i="1" s="1"/>
  <c r="CA119" i="1"/>
  <c r="CB119" i="1" s="1"/>
  <c r="CC119" i="1" s="1"/>
  <c r="AO67" i="1"/>
  <c r="BO67" i="1"/>
  <c r="AU67" i="1" s="1"/>
  <c r="AT67" i="1" s="1"/>
  <c r="CA23" i="1"/>
  <c r="CB23" i="1" s="1"/>
  <c r="CC23" i="1" s="1"/>
  <c r="BZ35" i="8"/>
  <c r="CA35" i="8"/>
  <c r="CB15" i="8"/>
  <c r="CC15" i="8" s="1"/>
  <c r="BO15" i="8" s="1"/>
  <c r="CE31" i="8"/>
  <c r="BO31" i="8" s="1"/>
  <c r="CB23" i="8"/>
  <c r="CC23" i="8" s="1"/>
  <c r="BO23" i="8" s="1"/>
  <c r="AP23" i="8" s="1"/>
  <c r="CE29" i="8"/>
  <c r="BO29" i="8" s="1"/>
  <c r="CA29" i="8"/>
  <c r="CB29" i="8" s="1"/>
  <c r="CC29" i="8" s="1"/>
  <c r="CD29" i="8" s="1"/>
  <c r="CB43" i="8"/>
  <c r="CC43" i="8" s="1"/>
  <c r="CD43" i="8" s="1"/>
  <c r="AJ113" i="1"/>
  <c r="AK113" i="1"/>
  <c r="BY35" i="1"/>
  <c r="CD35" i="1"/>
  <c r="BN35" i="1" s="1"/>
  <c r="BZ35" i="1"/>
  <c r="AL101" i="1"/>
  <c r="AY113" i="1"/>
  <c r="BO113" i="1"/>
  <c r="BA113" i="1"/>
  <c r="BO73" i="1"/>
  <c r="BG73" i="1" s="1"/>
  <c r="AO73" i="1"/>
  <c r="AN73" i="1" s="1"/>
  <c r="AO75" i="1"/>
  <c r="AN75" i="1" s="1"/>
  <c r="AY75" i="1"/>
  <c r="AM75" i="1"/>
  <c r="BA75" i="1"/>
  <c r="CD125" i="1"/>
  <c r="BN125" i="1" s="1"/>
  <c r="BZ125" i="1"/>
  <c r="BY125" i="1"/>
  <c r="CD37" i="1"/>
  <c r="BN37" i="1" s="1"/>
  <c r="BZ37" i="1"/>
  <c r="BY37" i="1"/>
  <c r="AW119" i="1"/>
  <c r="AK69" i="1"/>
  <c r="AU105" i="1"/>
  <c r="AR105" i="1" s="1"/>
  <c r="AS105" i="1"/>
  <c r="BG105" i="1"/>
  <c r="AY93" i="1"/>
  <c r="BA93" i="1"/>
  <c r="AS23" i="1"/>
  <c r="BE23" i="1"/>
  <c r="AU23" i="1"/>
  <c r="BG23" i="1"/>
  <c r="AM93" i="1"/>
  <c r="BY91" i="1"/>
  <c r="BZ91" i="1"/>
  <c r="CD91" i="1"/>
  <c r="BN91" i="1" s="1"/>
  <c r="BA91" i="1" s="1"/>
  <c r="BY99" i="1"/>
  <c r="CD99" i="1"/>
  <c r="BN99" i="1" s="1"/>
  <c r="AY99" i="1" s="1"/>
  <c r="BZ99" i="1"/>
  <c r="BY109" i="1"/>
  <c r="BZ109" i="1"/>
  <c r="CD109" i="1"/>
  <c r="BN109" i="1" s="1"/>
  <c r="AY109" i="1" s="1"/>
  <c r="CD117" i="1"/>
  <c r="BN117" i="1" s="1"/>
  <c r="BZ117" i="1"/>
  <c r="CA117" i="1" s="1"/>
  <c r="CB117" i="1" s="1"/>
  <c r="CC117" i="1" s="1"/>
  <c r="AR75" i="1"/>
  <c r="AT75" i="1"/>
  <c r="AT97" i="1"/>
  <c r="AO93" i="1"/>
  <c r="AL113" i="1"/>
  <c r="AV39" i="1"/>
  <c r="AW39" i="1"/>
  <c r="AR39" i="1"/>
  <c r="AT39" i="1"/>
  <c r="AN119" i="1"/>
  <c r="AL119" i="1"/>
  <c r="BO93" i="1"/>
  <c r="AS119" i="1"/>
  <c r="BA71" i="1"/>
  <c r="AZ71" i="1" s="1"/>
  <c r="BO71" i="1"/>
  <c r="AU71" i="1" s="1"/>
  <c r="BO69" i="1"/>
  <c r="AM69" i="1"/>
  <c r="CA29" i="1"/>
  <c r="CB29" i="1" s="1"/>
  <c r="CC29" i="1" s="1"/>
  <c r="AM85" i="1"/>
  <c r="AO85" i="1"/>
  <c r="BY31" i="1"/>
  <c r="BZ31" i="1"/>
  <c r="CD31" i="1"/>
  <c r="BN31" i="1" s="1"/>
  <c r="BE75" i="1"/>
  <c r="AO21" i="1"/>
  <c r="BO21" i="1"/>
  <c r="AY13" i="1"/>
  <c r="AO13" i="1"/>
  <c r="AY33" i="1"/>
  <c r="AM33" i="1"/>
  <c r="AO15" i="1"/>
  <c r="BA15" i="1"/>
  <c r="AY15" i="1"/>
  <c r="AM67" i="1"/>
  <c r="CA87" i="1"/>
  <c r="CB87" i="1" s="1"/>
  <c r="CC87" i="1" s="1"/>
  <c r="BZ75" i="1"/>
  <c r="CA75" i="1" s="1"/>
  <c r="CB75" i="1" s="1"/>
  <c r="CC75" i="1" s="1"/>
  <c r="CD29" i="1"/>
  <c r="BN29" i="1" s="1"/>
  <c r="AO29" i="1" s="1"/>
  <c r="BY27" i="1"/>
  <c r="CA27" i="1" s="1"/>
  <c r="CB27" i="1" s="1"/>
  <c r="CC27" i="1" s="1"/>
  <c r="BY107" i="1"/>
  <c r="CA21" i="1"/>
  <c r="CB21" i="1" s="1"/>
  <c r="CC21" i="1" s="1"/>
  <c r="BY123" i="1"/>
  <c r="CA123" i="1" s="1"/>
  <c r="CB123" i="1" s="1"/>
  <c r="CC123" i="1" s="1"/>
  <c r="AY67" i="1"/>
  <c r="CD123" i="1"/>
  <c r="BN123" i="1" s="1"/>
  <c r="BO123" i="1" s="1"/>
  <c r="CD27" i="1"/>
  <c r="BN27" i="1" s="1"/>
  <c r="AO27" i="1" s="1"/>
  <c r="BZ107" i="1"/>
  <c r="CA107" i="1" s="1"/>
  <c r="CB107" i="1" s="1"/>
  <c r="CC107" i="1" s="1"/>
  <c r="CD25" i="1"/>
  <c r="BN25" i="1" s="1"/>
  <c r="AM25" i="1" s="1"/>
  <c r="CA67" i="1"/>
  <c r="CB67" i="1" s="1"/>
  <c r="CC67" i="1" s="1"/>
  <c r="CD115" i="1"/>
  <c r="BN115" i="1" s="1"/>
  <c r="BA115" i="1" s="1"/>
  <c r="BZ115" i="1"/>
  <c r="CA115" i="1" s="1"/>
  <c r="CB115" i="1" s="1"/>
  <c r="CC115" i="1" s="1"/>
  <c r="CD77" i="1"/>
  <c r="BN77" i="1" s="1"/>
  <c r="AY77" i="1" s="1"/>
  <c r="CA83" i="1"/>
  <c r="CB83" i="1" s="1"/>
  <c r="CC83" i="1" s="1"/>
  <c r="BY77" i="1"/>
  <c r="CA77" i="1" s="1"/>
  <c r="CB77" i="1" s="1"/>
  <c r="CC77" i="1" s="1"/>
  <c r="BU77" i="1"/>
  <c r="BV77" i="1"/>
  <c r="BW77" i="1" s="1"/>
  <c r="BU79" i="1"/>
  <c r="BV79" i="1"/>
  <c r="BW79" i="1" s="1"/>
  <c r="BU95" i="1"/>
  <c r="BV95" i="1"/>
  <c r="BW95" i="1" s="1"/>
  <c r="AY97" i="1"/>
  <c r="BA97" i="1"/>
  <c r="BE97" i="1"/>
  <c r="BG97" i="1"/>
  <c r="BD119" i="1"/>
  <c r="BF119" i="1"/>
  <c r="AY27" i="1"/>
  <c r="AW67" i="1"/>
  <c r="AX83" i="1"/>
  <c r="AZ83" i="1"/>
  <c r="AO83" i="1"/>
  <c r="AM83" i="1"/>
  <c r="BO83" i="1"/>
  <c r="AY83" i="1"/>
  <c r="BO107" i="1"/>
  <c r="AY107" i="1"/>
  <c r="AM107" i="1"/>
  <c r="BA107" i="1"/>
  <c r="AO107" i="1"/>
  <c r="AS71" i="1"/>
  <c r="AY111" i="1"/>
  <c r="BA111" i="1"/>
  <c r="AO111" i="1"/>
  <c r="BO111" i="1"/>
  <c r="AO81" i="1"/>
  <c r="BA81" i="1"/>
  <c r="AM81" i="1"/>
  <c r="BO81" i="1"/>
  <c r="AY81" i="1"/>
  <c r="BA85" i="1"/>
  <c r="AL69" i="1"/>
  <c r="BA21" i="1"/>
  <c r="AY79" i="1"/>
  <c r="BA79" i="1"/>
  <c r="BO79" i="1"/>
  <c r="AM79" i="1"/>
  <c r="AO79" i="1"/>
  <c r="BU123" i="1"/>
  <c r="BV123" i="1"/>
  <c r="BW123" i="1" s="1"/>
  <c r="AS75" i="1"/>
  <c r="AZ23" i="1"/>
  <c r="AX23" i="1"/>
  <c r="AM71" i="1"/>
  <c r="AO71" i="1"/>
  <c r="BO41" i="1"/>
  <c r="AO41" i="1"/>
  <c r="AM21" i="1"/>
  <c r="BG75" i="1"/>
  <c r="CD17" i="8"/>
  <c r="BO17" i="8"/>
  <c r="BO85" i="1"/>
  <c r="BV21" i="1"/>
  <c r="BW21" i="1" s="1"/>
  <c r="BU21" i="1"/>
  <c r="BY17" i="1"/>
  <c r="BZ17" i="1"/>
  <c r="CD17" i="1"/>
  <c r="BN17" i="1" s="1"/>
  <c r="BW33" i="8"/>
  <c r="BX33" i="8" s="1"/>
  <c r="BV33" i="8"/>
  <c r="BV75" i="1"/>
  <c r="BW75" i="1" s="1"/>
  <c r="BU75" i="1"/>
  <c r="BU97" i="1"/>
  <c r="BV97" i="1"/>
  <c r="BW97" i="1" s="1"/>
  <c r="AN103" i="1"/>
  <c r="AL103" i="1"/>
  <c r="CE27" i="8"/>
  <c r="BZ27" i="8"/>
  <c r="CA27" i="8"/>
  <c r="AZ43" i="8"/>
  <c r="CD43" i="1"/>
  <c r="BN43" i="1" s="1"/>
  <c r="BY43" i="1"/>
  <c r="CA43" i="1" s="1"/>
  <c r="CB43" i="1" s="1"/>
  <c r="CC43" i="1" s="1"/>
  <c r="BO37" i="8"/>
  <c r="BA105" i="1"/>
  <c r="AO105" i="1"/>
  <c r="AM105" i="1"/>
  <c r="AY73" i="1"/>
  <c r="BA73" i="1"/>
  <c r="BU37" i="1"/>
  <c r="BV37" i="1"/>
  <c r="BW37" i="1" s="1"/>
  <c r="BV33" i="1"/>
  <c r="BW33" i="1" s="1"/>
  <c r="BU33" i="1"/>
  <c r="BV29" i="1"/>
  <c r="BW29" i="1" s="1"/>
  <c r="BU29" i="1"/>
  <c r="AY69" i="1"/>
  <c r="AM115" i="1"/>
  <c r="BO33" i="1"/>
  <c r="AO33" i="1"/>
  <c r="BW19" i="8"/>
  <c r="BX19" i="8" s="1"/>
  <c r="BV19" i="8"/>
  <c r="BM19" i="8" s="1"/>
  <c r="AY105" i="1"/>
  <c r="BV105" i="1"/>
  <c r="BW105" i="1" s="1"/>
  <c r="BU105" i="1"/>
  <c r="BU113" i="1"/>
  <c r="BV113" i="1"/>
  <c r="BW113" i="1" s="1"/>
  <c r="BV37" i="8"/>
  <c r="BM37" i="8" s="1"/>
  <c r="BW37" i="8"/>
  <c r="BX37" i="8" s="1"/>
  <c r="BU35" i="8"/>
  <c r="BA69" i="1"/>
  <c r="BU111" i="1"/>
  <c r="BW41" i="8"/>
  <c r="BX41" i="8" s="1"/>
  <c r="BV41" i="8"/>
  <c r="BM41" i="8" s="1"/>
  <c r="BV83" i="1"/>
  <c r="BW83" i="1" s="1"/>
  <c r="BU83" i="1"/>
  <c r="BL41" i="1"/>
  <c r="AM41" i="1"/>
  <c r="CD95" i="1"/>
  <c r="BN95" i="1" s="1"/>
  <c r="CD121" i="1"/>
  <c r="BN121" i="1" s="1"/>
  <c r="BV15" i="8"/>
  <c r="BZ95" i="1"/>
  <c r="CA95" i="1" s="1"/>
  <c r="CB95" i="1" s="1"/>
  <c r="CC95" i="1" s="1"/>
  <c r="CD89" i="1"/>
  <c r="BN89" i="1" s="1"/>
  <c r="BZ89" i="1"/>
  <c r="CA89" i="1" s="1"/>
  <c r="CB89" i="1" s="1"/>
  <c r="CC89" i="1" s="1"/>
  <c r="CB25" i="8" l="1"/>
  <c r="CC25" i="8" s="1"/>
  <c r="CD25" i="8" s="1"/>
  <c r="BO77" i="1"/>
  <c r="CA15" i="1"/>
  <c r="CB15" i="1" s="1"/>
  <c r="CC15" i="1" s="1"/>
  <c r="CA97" i="1"/>
  <c r="CB97" i="1" s="1"/>
  <c r="CC97" i="1" s="1"/>
  <c r="AL75" i="1"/>
  <c r="CA125" i="1"/>
  <c r="CB125" i="1" s="1"/>
  <c r="CC125" i="1" s="1"/>
  <c r="BF39" i="1"/>
  <c r="AU119" i="1"/>
  <c r="CA35" i="1"/>
  <c r="CB35" i="1" s="1"/>
  <c r="CC35" i="1" s="1"/>
  <c r="AX71" i="1"/>
  <c r="BA13" i="1"/>
  <c r="AZ13" i="1" s="1"/>
  <c r="AU15" i="1"/>
  <c r="AZ103" i="1"/>
  <c r="AM27" i="1"/>
  <c r="BO13" i="1"/>
  <c r="AK97" i="1"/>
  <c r="AJ97" i="1"/>
  <c r="BO87" i="1"/>
  <c r="BE119" i="1"/>
  <c r="BO39" i="8"/>
  <c r="CD23" i="8"/>
  <c r="BO19" i="8"/>
  <c r="AP19" i="8" s="1"/>
  <c r="BP39" i="8"/>
  <c r="AV39" i="8" s="1"/>
  <c r="AO21" i="8"/>
  <c r="AK21" i="8" s="1"/>
  <c r="K21" i="8" s="1"/>
  <c r="BB21" i="8"/>
  <c r="BA21" i="8" s="1"/>
  <c r="CD21" i="8"/>
  <c r="AN39" i="8"/>
  <c r="AN21" i="8"/>
  <c r="BB23" i="8"/>
  <c r="BA23" i="8" s="1"/>
  <c r="BO25" i="8"/>
  <c r="BB25" i="8" s="1"/>
  <c r="AW43" i="8"/>
  <c r="BP43" i="8"/>
  <c r="AV43" i="8" s="1"/>
  <c r="AN43" i="8"/>
  <c r="AY43" i="8"/>
  <c r="CD15" i="8"/>
  <c r="AP43" i="8"/>
  <c r="AM43" i="8" s="1"/>
  <c r="M43" i="8" s="1"/>
  <c r="AZ21" i="8"/>
  <c r="BP21" i="8"/>
  <c r="AT21" i="8" s="1"/>
  <c r="AM77" i="1"/>
  <c r="AO87" i="1"/>
  <c r="AN87" i="1" s="1"/>
  <c r="AM29" i="1"/>
  <c r="AN19" i="1"/>
  <c r="AK19" i="1" s="1"/>
  <c r="BA25" i="1"/>
  <c r="AL73" i="1"/>
  <c r="AY29" i="1"/>
  <c r="BA19" i="1"/>
  <c r="AX19" i="1" s="1"/>
  <c r="CA91" i="1"/>
  <c r="CB91" i="1" s="1"/>
  <c r="CC91" i="1" s="1"/>
  <c r="BG15" i="1"/>
  <c r="BD15" i="1" s="1"/>
  <c r="BG103" i="1"/>
  <c r="BD103" i="1" s="1"/>
  <c r="BO29" i="1"/>
  <c r="BO19" i="1"/>
  <c r="AS19" i="1" s="1"/>
  <c r="BE67" i="1"/>
  <c r="BE15" i="1"/>
  <c r="BE71" i="1"/>
  <c r="AM19" i="1"/>
  <c r="BA123" i="1"/>
  <c r="AX123" i="1" s="1"/>
  <c r="AY19" i="1"/>
  <c r="CD13" i="8"/>
  <c r="BO13" i="8"/>
  <c r="BP13" i="8" s="1"/>
  <c r="AZ23" i="8"/>
  <c r="BP23" i="8"/>
  <c r="BF23" i="8" s="1"/>
  <c r="BO33" i="8"/>
  <c r="AN23" i="8"/>
  <c r="AL67" i="1"/>
  <c r="AN67" i="1"/>
  <c r="BA29" i="1"/>
  <c r="BO27" i="1"/>
  <c r="AS27" i="1" s="1"/>
  <c r="BG67" i="1"/>
  <c r="BD67" i="1" s="1"/>
  <c r="AX101" i="1"/>
  <c r="AZ101" i="1"/>
  <c r="BA27" i="1"/>
  <c r="AZ27" i="1" s="1"/>
  <c r="AS67" i="1"/>
  <c r="AO77" i="1"/>
  <c r="AN77" i="1" s="1"/>
  <c r="CA37" i="1"/>
  <c r="CB37" i="1" s="1"/>
  <c r="CC37" i="1" s="1"/>
  <c r="BB39" i="1"/>
  <c r="BC39" i="1"/>
  <c r="AU101" i="1"/>
  <c r="BE101" i="1"/>
  <c r="BG101" i="1"/>
  <c r="AM87" i="1"/>
  <c r="AY87" i="1"/>
  <c r="BE73" i="1"/>
  <c r="BA77" i="1"/>
  <c r="BF15" i="1"/>
  <c r="BB15" i="1" s="1"/>
  <c r="AR67" i="1"/>
  <c r="AU103" i="1"/>
  <c r="AT103" i="1" s="1"/>
  <c r="AT105" i="1"/>
  <c r="AQ105" i="1" s="1"/>
  <c r="AY123" i="1"/>
  <c r="AS103" i="1"/>
  <c r="CA31" i="1"/>
  <c r="CB31" i="1" s="1"/>
  <c r="CC31" i="1" s="1"/>
  <c r="AK39" i="1"/>
  <c r="AJ39" i="1"/>
  <c r="AZ29" i="8"/>
  <c r="AP29" i="8"/>
  <c r="AN29" i="8"/>
  <c r="BP29" i="8"/>
  <c r="BB29" i="8"/>
  <c r="AZ31" i="8"/>
  <c r="AN31" i="8"/>
  <c r="BB31" i="8"/>
  <c r="BP31" i="8"/>
  <c r="AP31" i="8"/>
  <c r="CD41" i="8"/>
  <c r="BO41" i="8"/>
  <c r="BB41" i="8" s="1"/>
  <c r="AP13" i="8"/>
  <c r="CB35" i="8"/>
  <c r="CC35" i="8" s="1"/>
  <c r="AN13" i="1"/>
  <c r="AL13" i="1"/>
  <c r="AP39" i="1"/>
  <c r="AQ39" i="1"/>
  <c r="CA109" i="1"/>
  <c r="CB109" i="1" s="1"/>
  <c r="CC109" i="1" s="1"/>
  <c r="BF23" i="1"/>
  <c r="BD23" i="1"/>
  <c r="BD105" i="1"/>
  <c r="BF105" i="1"/>
  <c r="BA37" i="1"/>
  <c r="BO37" i="1"/>
  <c r="AO37" i="1"/>
  <c r="AY37" i="1"/>
  <c r="AM37" i="1"/>
  <c r="AY115" i="1"/>
  <c r="AZ19" i="1"/>
  <c r="AP67" i="1"/>
  <c r="AQ67" i="1"/>
  <c r="CA99" i="1"/>
  <c r="CB99" i="1" s="1"/>
  <c r="CC99" i="1" s="1"/>
  <c r="AT23" i="1"/>
  <c r="AR23" i="1"/>
  <c r="BO35" i="1"/>
  <c r="BA35" i="1"/>
  <c r="AM35" i="1"/>
  <c r="AY35" i="1"/>
  <c r="AO35" i="1"/>
  <c r="AN85" i="1"/>
  <c r="AL85" i="1"/>
  <c r="BG19" i="1"/>
  <c r="BE19" i="1"/>
  <c r="AP75" i="1"/>
  <c r="AQ75" i="1"/>
  <c r="BA99" i="1"/>
  <c r="AM99" i="1"/>
  <c r="AO99" i="1"/>
  <c r="BO99" i="1"/>
  <c r="AO115" i="1"/>
  <c r="AS73" i="1"/>
  <c r="AM123" i="1"/>
  <c r="AO25" i="1"/>
  <c r="BO25" i="1"/>
  <c r="AY25" i="1"/>
  <c r="AN15" i="1"/>
  <c r="AL15" i="1"/>
  <c r="AU21" i="1"/>
  <c r="AS21" i="1"/>
  <c r="BG21" i="1"/>
  <c r="BE21" i="1"/>
  <c r="AL87" i="1"/>
  <c r="AO125" i="1"/>
  <c r="AY125" i="1"/>
  <c r="AM125" i="1"/>
  <c r="BO125" i="1"/>
  <c r="BA125" i="1"/>
  <c r="AX113" i="1"/>
  <c r="AZ113" i="1"/>
  <c r="BO115" i="1"/>
  <c r="BG115" i="1" s="1"/>
  <c r="AZ15" i="1"/>
  <c r="AX15" i="1"/>
  <c r="BG93" i="1"/>
  <c r="AS93" i="1"/>
  <c r="AU93" i="1"/>
  <c r="BE93" i="1"/>
  <c r="AU73" i="1"/>
  <c r="AO123" i="1"/>
  <c r="AL123" i="1" s="1"/>
  <c r="AL21" i="1"/>
  <c r="AN21" i="1"/>
  <c r="BF67" i="1"/>
  <c r="AY91" i="1"/>
  <c r="BO91" i="1"/>
  <c r="AO91" i="1"/>
  <c r="AM91" i="1"/>
  <c r="AZ93" i="1"/>
  <c r="AX93" i="1"/>
  <c r="AZ75" i="1"/>
  <c r="AX75" i="1"/>
  <c r="AS113" i="1"/>
  <c r="BE113" i="1"/>
  <c r="BG113" i="1"/>
  <c r="AU113" i="1"/>
  <c r="BG71" i="1"/>
  <c r="BF71" i="1" s="1"/>
  <c r="AL93" i="1"/>
  <c r="AN93" i="1"/>
  <c r="AM117" i="1"/>
  <c r="AY117" i="1"/>
  <c r="AO117" i="1"/>
  <c r="BA117" i="1"/>
  <c r="BO117" i="1"/>
  <c r="AX13" i="1"/>
  <c r="AT15" i="1"/>
  <c r="AR15" i="1"/>
  <c r="AS69" i="1"/>
  <c r="AU69" i="1"/>
  <c r="BG69" i="1"/>
  <c r="BE69" i="1"/>
  <c r="AP97" i="1"/>
  <c r="AQ97" i="1"/>
  <c r="AM109" i="1"/>
  <c r="BA109" i="1"/>
  <c r="BO109" i="1"/>
  <c r="AO109" i="1"/>
  <c r="AZ115" i="1"/>
  <c r="AX115" i="1"/>
  <c r="BG13" i="1"/>
  <c r="AU13" i="1"/>
  <c r="BE13" i="1"/>
  <c r="AS13" i="1"/>
  <c r="BO31" i="1"/>
  <c r="AY31" i="1"/>
  <c r="AO31" i="1"/>
  <c r="AM31" i="1"/>
  <c r="BA31" i="1"/>
  <c r="AT71" i="1"/>
  <c r="AR71" i="1"/>
  <c r="AR119" i="1"/>
  <c r="AT119" i="1"/>
  <c r="AK119" i="1"/>
  <c r="AJ119" i="1"/>
  <c r="AK101" i="1"/>
  <c r="AJ101" i="1"/>
  <c r="AZ123" i="1"/>
  <c r="AZ87" i="1"/>
  <c r="AX87" i="1"/>
  <c r="AU77" i="1"/>
  <c r="AS77" i="1"/>
  <c r="BG77" i="1"/>
  <c r="BE77" i="1"/>
  <c r="AY95" i="1"/>
  <c r="BA95" i="1"/>
  <c r="AO95" i="1"/>
  <c r="AM95" i="1"/>
  <c r="BO95" i="1"/>
  <c r="AX105" i="1"/>
  <c r="AZ105" i="1"/>
  <c r="AM17" i="1"/>
  <c r="BO17" i="1"/>
  <c r="AY17" i="1"/>
  <c r="BA17" i="1"/>
  <c r="AO17" i="1"/>
  <c r="BP17" i="8"/>
  <c r="BB17" i="8"/>
  <c r="AZ17" i="8"/>
  <c r="AP17" i="8"/>
  <c r="AN17" i="8"/>
  <c r="AV23" i="1"/>
  <c r="AW23" i="1"/>
  <c r="AZ15" i="8"/>
  <c r="AN15" i="8"/>
  <c r="BB15" i="8"/>
  <c r="AP15" i="8"/>
  <c r="BP15" i="8"/>
  <c r="AN81" i="1"/>
  <c r="AL81" i="1"/>
  <c r="AZ77" i="1"/>
  <c r="AX77" i="1"/>
  <c r="AW83" i="1"/>
  <c r="AV83" i="1"/>
  <c r="AV71" i="1"/>
  <c r="AW71" i="1"/>
  <c r="AY41" i="1"/>
  <c r="BA41" i="1"/>
  <c r="BG41" i="1"/>
  <c r="BE41" i="1"/>
  <c r="AO23" i="8"/>
  <c r="AM23" i="8"/>
  <c r="BB119" i="1"/>
  <c r="BC119" i="1"/>
  <c r="AX69" i="1"/>
  <c r="AZ69" i="1"/>
  <c r="AX91" i="1"/>
  <c r="AZ91" i="1"/>
  <c r="AP37" i="8"/>
  <c r="BP37" i="8"/>
  <c r="BH37" i="8" s="1"/>
  <c r="AN37" i="8"/>
  <c r="CA17" i="1"/>
  <c r="CB17" i="1" s="1"/>
  <c r="CC17" i="1" s="1"/>
  <c r="AT39" i="8"/>
  <c r="AU87" i="1"/>
  <c r="BE87" i="1"/>
  <c r="AS87" i="1"/>
  <c r="BG87" i="1"/>
  <c r="BE111" i="1"/>
  <c r="AS111" i="1"/>
  <c r="AU111" i="1"/>
  <c r="BG111" i="1"/>
  <c r="AS83" i="1"/>
  <c r="AU83" i="1"/>
  <c r="BE83" i="1"/>
  <c r="BG83" i="1"/>
  <c r="AN111" i="1"/>
  <c r="AL111" i="1"/>
  <c r="BE27" i="1"/>
  <c r="BG27" i="1"/>
  <c r="AU27" i="1"/>
  <c r="AO43" i="8"/>
  <c r="BD75" i="1"/>
  <c r="BF75" i="1"/>
  <c r="AL107" i="1"/>
  <c r="AN107" i="1"/>
  <c r="AL33" i="1"/>
  <c r="AN33" i="1"/>
  <c r="AX73" i="1"/>
  <c r="AZ73" i="1"/>
  <c r="AU85" i="1"/>
  <c r="BG85" i="1"/>
  <c r="BE85" i="1"/>
  <c r="AS85" i="1"/>
  <c r="AU79" i="1"/>
  <c r="AS79" i="1"/>
  <c r="BG79" i="1"/>
  <c r="BE79" i="1"/>
  <c r="AX21" i="1"/>
  <c r="AZ21" i="1"/>
  <c r="AZ107" i="1"/>
  <c r="AX107" i="1"/>
  <c r="BD97" i="1"/>
  <c r="BF97" i="1"/>
  <c r="AN79" i="1"/>
  <c r="AL79" i="1"/>
  <c r="AZ33" i="1"/>
  <c r="AX33" i="1"/>
  <c r="BO43" i="1"/>
  <c r="AM43" i="1"/>
  <c r="AO43" i="1"/>
  <c r="BA43" i="1"/>
  <c r="BE29" i="1"/>
  <c r="BG29" i="1"/>
  <c r="AS29" i="1"/>
  <c r="AU29" i="1"/>
  <c r="AN83" i="1"/>
  <c r="AL83" i="1"/>
  <c r="AZ41" i="8"/>
  <c r="BB37" i="8"/>
  <c r="AZ37" i="8"/>
  <c r="BG33" i="1"/>
  <c r="AS33" i="1"/>
  <c r="BE33" i="1"/>
  <c r="AU33" i="1"/>
  <c r="BF43" i="8"/>
  <c r="AN115" i="1"/>
  <c r="AL115" i="1"/>
  <c r="AV103" i="1"/>
  <c r="AW103" i="1"/>
  <c r="AN41" i="1"/>
  <c r="AL41" i="1"/>
  <c r="AN71" i="1"/>
  <c r="AL71" i="1"/>
  <c r="BE81" i="1"/>
  <c r="AS81" i="1"/>
  <c r="AU81" i="1"/>
  <c r="BG81" i="1"/>
  <c r="AZ25" i="1"/>
  <c r="AX25" i="1"/>
  <c r="AX29" i="1"/>
  <c r="AZ29" i="1"/>
  <c r="AZ79" i="1"/>
  <c r="AX79" i="1"/>
  <c r="AX111" i="1"/>
  <c r="AZ111" i="1"/>
  <c r="AZ19" i="8"/>
  <c r="BB19" i="8"/>
  <c r="AY43" i="1"/>
  <c r="BP19" i="8"/>
  <c r="BF19" i="8" s="1"/>
  <c r="AN19" i="8"/>
  <c r="AS41" i="1"/>
  <c r="AU41" i="1"/>
  <c r="AR73" i="1"/>
  <c r="AT73" i="1"/>
  <c r="AX85" i="1"/>
  <c r="AZ85" i="1"/>
  <c r="AX97" i="1"/>
  <c r="AZ97" i="1"/>
  <c r="AK75" i="1"/>
  <c r="AJ75" i="1"/>
  <c r="AK73" i="1"/>
  <c r="AJ73" i="1"/>
  <c r="BW35" i="8"/>
  <c r="BX35" i="8" s="1"/>
  <c r="BV35" i="8"/>
  <c r="BM35" i="8" s="1"/>
  <c r="BP25" i="8"/>
  <c r="AZ25" i="8"/>
  <c r="AP25" i="8"/>
  <c r="AY89" i="1"/>
  <c r="BO89" i="1"/>
  <c r="BA89" i="1"/>
  <c r="AM89" i="1"/>
  <c r="AO89" i="1"/>
  <c r="AM121" i="1"/>
  <c r="BA121" i="1"/>
  <c r="AO121" i="1"/>
  <c r="BO121" i="1"/>
  <c r="AY121" i="1"/>
  <c r="AL105" i="1"/>
  <c r="AN105" i="1"/>
  <c r="CB27" i="8"/>
  <c r="CC27" i="8" s="1"/>
  <c r="CD27" i="8" s="1"/>
  <c r="AK103" i="1"/>
  <c r="AJ103" i="1"/>
  <c r="BD73" i="1"/>
  <c r="BF73" i="1"/>
  <c r="AU123" i="1"/>
  <c r="AS123" i="1"/>
  <c r="BG123" i="1"/>
  <c r="BE123" i="1"/>
  <c r="AL29" i="1"/>
  <c r="AN29" i="1"/>
  <c r="AX81" i="1"/>
  <c r="AZ81" i="1"/>
  <c r="AU107" i="1"/>
  <c r="BG107" i="1"/>
  <c r="BE107" i="1"/>
  <c r="AS107" i="1"/>
  <c r="AN27" i="1"/>
  <c r="AL27" i="1"/>
  <c r="AL21" i="8" l="1"/>
  <c r="L21" i="8" s="1"/>
  <c r="AZ13" i="8"/>
  <c r="AJ19" i="1"/>
  <c r="AR103" i="1"/>
  <c r="AU19" i="1"/>
  <c r="AL77" i="1"/>
  <c r="BF103" i="1"/>
  <c r="AV23" i="8"/>
  <c r="AU23" i="8" s="1"/>
  <c r="AY23" i="8"/>
  <c r="BH23" i="8"/>
  <c r="BB13" i="8"/>
  <c r="AT23" i="8"/>
  <c r="AN13" i="8"/>
  <c r="AZ39" i="8"/>
  <c r="AP39" i="8"/>
  <c r="BB39" i="8"/>
  <c r="AN25" i="8"/>
  <c r="AY21" i="8"/>
  <c r="BH39" i="8"/>
  <c r="BG39" i="8" s="1"/>
  <c r="AT43" i="8"/>
  <c r="BF21" i="8"/>
  <c r="BH21" i="8"/>
  <c r="BG21" i="8" s="1"/>
  <c r="BF39" i="8"/>
  <c r="BH43" i="8"/>
  <c r="BE43" i="8" s="1"/>
  <c r="AV21" i="8"/>
  <c r="AU21" i="8" s="1"/>
  <c r="AN123" i="1"/>
  <c r="AJ123" i="1" s="1"/>
  <c r="BC15" i="1"/>
  <c r="AZ33" i="8"/>
  <c r="BP33" i="8"/>
  <c r="AN33" i="8"/>
  <c r="BB33" i="8"/>
  <c r="AP33" i="8"/>
  <c r="BF37" i="8"/>
  <c r="AW101" i="1"/>
  <c r="AV101" i="1"/>
  <c r="BD101" i="1"/>
  <c r="BF101" i="1"/>
  <c r="AR101" i="1"/>
  <c r="AT101" i="1"/>
  <c r="AX27" i="1"/>
  <c r="AP105" i="1"/>
  <c r="AK67" i="1"/>
  <c r="AJ67" i="1"/>
  <c r="AN41" i="8"/>
  <c r="AP41" i="8"/>
  <c r="BP41" i="8"/>
  <c r="AM31" i="8"/>
  <c r="AO31" i="8"/>
  <c r="AY29" i="8"/>
  <c r="M29" i="8" s="1"/>
  <c r="BA29" i="8"/>
  <c r="AO13" i="8"/>
  <c r="AM13" i="8"/>
  <c r="M13" i="8" s="1"/>
  <c r="BF31" i="8"/>
  <c r="BH31" i="8"/>
  <c r="AV31" i="8"/>
  <c r="AT31" i="8"/>
  <c r="BH29" i="8"/>
  <c r="BF29" i="8"/>
  <c r="AV29" i="8"/>
  <c r="AT29" i="8"/>
  <c r="CD35" i="8"/>
  <c r="BO35" i="8"/>
  <c r="AZ35" i="8" s="1"/>
  <c r="BA13" i="8"/>
  <c r="AY13" i="8"/>
  <c r="BA31" i="8"/>
  <c r="AY31" i="8"/>
  <c r="AM29" i="8"/>
  <c r="AO29" i="8"/>
  <c r="AS21" i="8"/>
  <c r="BH19" i="8"/>
  <c r="BE19" i="8" s="1"/>
  <c r="BF13" i="8"/>
  <c r="AV13" i="8"/>
  <c r="BH13" i="8"/>
  <c r="AT13" i="8"/>
  <c r="AN125" i="1"/>
  <c r="AL125" i="1"/>
  <c r="AT113" i="1"/>
  <c r="AR113" i="1"/>
  <c r="AV15" i="1"/>
  <c r="AW15" i="1"/>
  <c r="AL99" i="1"/>
  <c r="AN99" i="1"/>
  <c r="BC23" i="1"/>
  <c r="BB23" i="1"/>
  <c r="AQ23" i="1"/>
  <c r="AP23" i="1"/>
  <c r="BF69" i="1"/>
  <c r="BD69" i="1"/>
  <c r="AX31" i="1"/>
  <c r="AZ31" i="1"/>
  <c r="AV13" i="1"/>
  <c r="AW13" i="1"/>
  <c r="AJ15" i="1"/>
  <c r="AK15" i="1"/>
  <c r="BD71" i="1"/>
  <c r="BG117" i="1"/>
  <c r="BE117" i="1"/>
  <c r="AU117" i="1"/>
  <c r="AS117" i="1"/>
  <c r="AL109" i="1"/>
  <c r="AN109" i="1"/>
  <c r="AN35" i="1"/>
  <c r="AL35" i="1"/>
  <c r="AU115" i="1"/>
  <c r="AR115" i="1" s="1"/>
  <c r="AQ119" i="1"/>
  <c r="AP119" i="1"/>
  <c r="BG31" i="1"/>
  <c r="AU31" i="1"/>
  <c r="AS31" i="1"/>
  <c r="BE31" i="1"/>
  <c r="AU109" i="1"/>
  <c r="BE109" i="1"/>
  <c r="AS109" i="1"/>
  <c r="BG109" i="1"/>
  <c r="AT93" i="1"/>
  <c r="AR93" i="1"/>
  <c r="AZ125" i="1"/>
  <c r="AX125" i="1"/>
  <c r="BF21" i="1"/>
  <c r="BD21" i="1"/>
  <c r="AX37" i="1"/>
  <c r="AZ37" i="1"/>
  <c r="AV115" i="1"/>
  <c r="AW115" i="1"/>
  <c r="BD113" i="1"/>
  <c r="BF113" i="1"/>
  <c r="AW113" i="1"/>
  <c r="AV113" i="1"/>
  <c r="BE25" i="1"/>
  <c r="AU25" i="1"/>
  <c r="AS25" i="1"/>
  <c r="BG25" i="1"/>
  <c r="AJ85" i="1"/>
  <c r="AK85" i="1"/>
  <c r="BE115" i="1"/>
  <c r="AN117" i="1"/>
  <c r="AL117" i="1"/>
  <c r="AS115" i="1"/>
  <c r="AZ109" i="1"/>
  <c r="AX109" i="1"/>
  <c r="BB67" i="1"/>
  <c r="BC67" i="1"/>
  <c r="BE125" i="1"/>
  <c r="BG125" i="1"/>
  <c r="AS125" i="1"/>
  <c r="AU125" i="1"/>
  <c r="AR19" i="1"/>
  <c r="AT19" i="1"/>
  <c r="BC105" i="1"/>
  <c r="BB105" i="1"/>
  <c r="AL25" i="1"/>
  <c r="AN25" i="1"/>
  <c r="AQ15" i="1"/>
  <c r="AP15" i="1"/>
  <c r="AK93" i="1"/>
  <c r="AJ93" i="1"/>
  <c r="AW75" i="1"/>
  <c r="AV75" i="1"/>
  <c r="BD93" i="1"/>
  <c r="BF93" i="1"/>
  <c r="AT21" i="1"/>
  <c r="AR21" i="1"/>
  <c r="AX35" i="1"/>
  <c r="AZ35" i="1"/>
  <c r="AV19" i="1"/>
  <c r="AW19" i="1"/>
  <c r="BD13" i="1"/>
  <c r="BF13" i="1"/>
  <c r="AW93" i="1"/>
  <c r="AV93" i="1"/>
  <c r="BF19" i="1"/>
  <c r="BD19" i="1"/>
  <c r="AN31" i="1"/>
  <c r="AL31" i="1"/>
  <c r="AZ117" i="1"/>
  <c r="AX117" i="1"/>
  <c r="AN91" i="1"/>
  <c r="AL91" i="1"/>
  <c r="AK87" i="1"/>
  <c r="AJ87" i="1"/>
  <c r="AX99" i="1"/>
  <c r="AZ99" i="1"/>
  <c r="AL37" i="1"/>
  <c r="AN37" i="1"/>
  <c r="AT69" i="1"/>
  <c r="AR69" i="1"/>
  <c r="BE91" i="1"/>
  <c r="AS91" i="1"/>
  <c r="AU91" i="1"/>
  <c r="BG91" i="1"/>
  <c r="BG37" i="1"/>
  <c r="AU37" i="1"/>
  <c r="AS37" i="1"/>
  <c r="BE37" i="1"/>
  <c r="AP71" i="1"/>
  <c r="AQ71" i="1"/>
  <c r="AT13" i="1"/>
  <c r="AR13" i="1"/>
  <c r="AK21" i="1"/>
  <c r="AJ21" i="1"/>
  <c r="BG99" i="1"/>
  <c r="AS99" i="1"/>
  <c r="AU99" i="1"/>
  <c r="BE99" i="1"/>
  <c r="BE35" i="1"/>
  <c r="AU35" i="1"/>
  <c r="AS35" i="1"/>
  <c r="BG35" i="1"/>
  <c r="AJ13" i="1"/>
  <c r="AK13" i="1"/>
  <c r="BD29" i="1"/>
  <c r="BF29" i="1"/>
  <c r="AR123" i="1"/>
  <c r="AT123" i="1"/>
  <c r="AJ105" i="1"/>
  <c r="AK105" i="1"/>
  <c r="BA25" i="8"/>
  <c r="AY25" i="8"/>
  <c r="BB71" i="1"/>
  <c r="BC71" i="1"/>
  <c r="AW25" i="1"/>
  <c r="AV25" i="1"/>
  <c r="AR81" i="1"/>
  <c r="AT81" i="1"/>
  <c r="AK41" i="1"/>
  <c r="AJ41" i="1"/>
  <c r="AJ115" i="1"/>
  <c r="AK115" i="1"/>
  <c r="AT29" i="1"/>
  <c r="AR29" i="1"/>
  <c r="BF85" i="1"/>
  <c r="BD85" i="1"/>
  <c r="AK33" i="1"/>
  <c r="AJ33" i="1"/>
  <c r="BC75" i="1"/>
  <c r="BB75" i="1"/>
  <c r="AT83" i="1"/>
  <c r="AR83" i="1"/>
  <c r="BF87" i="1"/>
  <c r="BD87" i="1"/>
  <c r="AW91" i="1"/>
  <c r="AV91" i="1"/>
  <c r="AY15" i="8"/>
  <c r="BA15" i="8"/>
  <c r="AY17" i="8"/>
  <c r="BA17" i="8"/>
  <c r="AT33" i="1"/>
  <c r="AR33" i="1"/>
  <c r="BD111" i="1"/>
  <c r="BF111" i="1"/>
  <c r="AK27" i="1"/>
  <c r="AJ27" i="1"/>
  <c r="BD107" i="1"/>
  <c r="BF107" i="1"/>
  <c r="AW81" i="1"/>
  <c r="AV81" i="1"/>
  <c r="BC73" i="1"/>
  <c r="BB73" i="1"/>
  <c r="AX89" i="1"/>
  <c r="AZ89" i="1"/>
  <c r="AT41" i="1"/>
  <c r="AR41" i="1"/>
  <c r="BA19" i="8"/>
  <c r="AY19" i="8"/>
  <c r="AY37" i="8"/>
  <c r="BA37" i="8"/>
  <c r="AS43" i="1"/>
  <c r="AU43" i="1"/>
  <c r="BG43" i="1"/>
  <c r="BE43" i="1"/>
  <c r="BF79" i="1"/>
  <c r="BD79" i="1"/>
  <c r="AT85" i="1"/>
  <c r="AR85" i="1"/>
  <c r="BF17" i="8"/>
  <c r="AV17" i="8"/>
  <c r="BH17" i="8"/>
  <c r="AT17" i="8"/>
  <c r="AW105" i="1"/>
  <c r="AV105" i="1"/>
  <c r="BF77" i="1"/>
  <c r="BD77" i="1"/>
  <c r="AK29" i="1"/>
  <c r="AJ29" i="1"/>
  <c r="AS121" i="1"/>
  <c r="BE121" i="1"/>
  <c r="AU121" i="1"/>
  <c r="BG121" i="1"/>
  <c r="BG23" i="8"/>
  <c r="BE23" i="8"/>
  <c r="AV85" i="1"/>
  <c r="AW85" i="1"/>
  <c r="AW29" i="1"/>
  <c r="AV29" i="1"/>
  <c r="BA41" i="8"/>
  <c r="AY41" i="8"/>
  <c r="AW33" i="1"/>
  <c r="AV33" i="1"/>
  <c r="AT79" i="1"/>
  <c r="AR79" i="1"/>
  <c r="AK111" i="1"/>
  <c r="AJ111" i="1"/>
  <c r="AT111" i="1"/>
  <c r="AR111" i="1"/>
  <c r="AR87" i="1"/>
  <c r="AT87" i="1"/>
  <c r="BE39" i="8"/>
  <c r="AV37" i="8"/>
  <c r="AT37" i="8"/>
  <c r="BD41" i="1"/>
  <c r="BF41" i="1"/>
  <c r="AK81" i="1"/>
  <c r="AJ81" i="1"/>
  <c r="AZ17" i="1"/>
  <c r="AX17" i="1"/>
  <c r="AS95" i="1"/>
  <c r="AU95" i="1"/>
  <c r="BE95" i="1"/>
  <c r="BG95" i="1"/>
  <c r="AT77" i="1"/>
  <c r="AR77" i="1"/>
  <c r="AT107" i="1"/>
  <c r="AR107" i="1"/>
  <c r="AN17" i="1"/>
  <c r="AL17" i="1"/>
  <c r="AK77" i="1"/>
  <c r="AJ77" i="1"/>
  <c r="BC103" i="1"/>
  <c r="BB103" i="1"/>
  <c r="AL121" i="1"/>
  <c r="AN121" i="1"/>
  <c r="AM25" i="8"/>
  <c r="M25" i="8" s="1"/>
  <c r="AO25" i="8"/>
  <c r="AX21" i="8"/>
  <c r="AW21" i="8"/>
  <c r="AJ107" i="1"/>
  <c r="AK107" i="1"/>
  <c r="AK43" i="8"/>
  <c r="K43" i="8" s="1"/>
  <c r="AL43" i="8"/>
  <c r="L43" i="8" s="1"/>
  <c r="AU39" i="8"/>
  <c r="AS39" i="8"/>
  <c r="AO37" i="8"/>
  <c r="AM37" i="8"/>
  <c r="AX41" i="1"/>
  <c r="AZ41" i="1"/>
  <c r="AX121" i="1"/>
  <c r="AZ121" i="1"/>
  <c r="BB35" i="8"/>
  <c r="AW97" i="1"/>
  <c r="AV97" i="1"/>
  <c r="BD33" i="1"/>
  <c r="BF33" i="1"/>
  <c r="AK79" i="1"/>
  <c r="AJ79" i="1"/>
  <c r="AV107" i="1"/>
  <c r="AW107" i="1"/>
  <c r="BD115" i="1"/>
  <c r="BF115" i="1"/>
  <c r="AS17" i="1"/>
  <c r="BE17" i="1"/>
  <c r="AU17" i="1"/>
  <c r="BG17" i="1"/>
  <c r="AN95" i="1"/>
  <c r="AL95" i="1"/>
  <c r="AW87" i="1"/>
  <c r="AV87" i="1"/>
  <c r="AW79" i="1"/>
  <c r="AV79" i="1"/>
  <c r="AQ103" i="1"/>
  <c r="AP103" i="1"/>
  <c r="AW69" i="1"/>
  <c r="AV69" i="1"/>
  <c r="AV25" i="8"/>
  <c r="BH25" i="8"/>
  <c r="AT25" i="8"/>
  <c r="BF25" i="8"/>
  <c r="AT19" i="8"/>
  <c r="AV19" i="8"/>
  <c r="AV27" i="1"/>
  <c r="AW27" i="1"/>
  <c r="AJ71" i="1"/>
  <c r="AK71" i="1"/>
  <c r="BG37" i="8"/>
  <c r="BE37" i="8"/>
  <c r="AX43" i="1"/>
  <c r="AZ43" i="1"/>
  <c r="BB97" i="1"/>
  <c r="BC97" i="1"/>
  <c r="AW21" i="1"/>
  <c r="AV21" i="1"/>
  <c r="AV73" i="1"/>
  <c r="AW73" i="1"/>
  <c r="AR27" i="1"/>
  <c r="AT27" i="1"/>
  <c r="BD83" i="1"/>
  <c r="BF83" i="1"/>
  <c r="AX23" i="8"/>
  <c r="AW23" i="8"/>
  <c r="AT15" i="8"/>
  <c r="BH15" i="8"/>
  <c r="BF15" i="8"/>
  <c r="AV15" i="8"/>
  <c r="AO17" i="8"/>
  <c r="AM17" i="8"/>
  <c r="AZ95" i="1"/>
  <c r="AX95" i="1"/>
  <c r="AU89" i="1"/>
  <c r="BE89" i="1"/>
  <c r="AS89" i="1"/>
  <c r="BG89" i="1"/>
  <c r="BF123" i="1"/>
  <c r="BD123" i="1"/>
  <c r="AL89" i="1"/>
  <c r="AN89" i="1"/>
  <c r="AQ73" i="1"/>
  <c r="AP73" i="1"/>
  <c r="AO19" i="8"/>
  <c r="AM19" i="8"/>
  <c r="AW111" i="1"/>
  <c r="AV111" i="1"/>
  <c r="BD81" i="1"/>
  <c r="BF81" i="1"/>
  <c r="AJ83" i="1"/>
  <c r="AK83" i="1"/>
  <c r="AL43" i="1"/>
  <c r="AN43" i="1"/>
  <c r="BD27" i="1"/>
  <c r="BF27" i="1"/>
  <c r="BO27" i="8"/>
  <c r="AS43" i="8"/>
  <c r="AU43" i="8"/>
  <c r="AL23" i="8"/>
  <c r="AK23" i="8"/>
  <c r="AV77" i="1"/>
  <c r="AW77" i="1"/>
  <c r="AM15" i="8"/>
  <c r="AO15" i="8"/>
  <c r="AW123" i="1"/>
  <c r="AV123" i="1"/>
  <c r="AS23" i="8" l="1"/>
  <c r="M23" i="8" s="1"/>
  <c r="AK123" i="1"/>
  <c r="AM39" i="8"/>
  <c r="M39" i="8" s="1"/>
  <c r="AO39" i="8"/>
  <c r="AY39" i="8"/>
  <c r="BA39" i="8"/>
  <c r="BE21" i="8"/>
  <c r="BG43" i="8"/>
  <c r="BC43" i="8" s="1"/>
  <c r="AT115" i="1"/>
  <c r="AP115" i="1" s="1"/>
  <c r="AO33" i="8"/>
  <c r="AM33" i="8"/>
  <c r="M33" i="8" s="1"/>
  <c r="AY33" i="8"/>
  <c r="BA33" i="8"/>
  <c r="AT33" i="8"/>
  <c r="BF33" i="8"/>
  <c r="AV33" i="8"/>
  <c r="BH33" i="8"/>
  <c r="AP101" i="1"/>
  <c r="AQ101" i="1"/>
  <c r="BB101" i="1"/>
  <c r="BC101" i="1"/>
  <c r="AU13" i="8"/>
  <c r="AS13" i="8"/>
  <c r="AX31" i="8"/>
  <c r="AW31" i="8"/>
  <c r="BG29" i="8"/>
  <c r="BE29" i="8"/>
  <c r="AL31" i="8"/>
  <c r="AK31" i="8"/>
  <c r="BP35" i="8"/>
  <c r="AN35" i="8"/>
  <c r="AP35" i="8"/>
  <c r="BG31" i="8"/>
  <c r="BE31" i="8"/>
  <c r="AV41" i="8"/>
  <c r="BF41" i="8"/>
  <c r="AT41" i="8"/>
  <c r="BH41" i="8"/>
  <c r="AQ21" i="8"/>
  <c r="AR21" i="8"/>
  <c r="AO41" i="8"/>
  <c r="AM41" i="8"/>
  <c r="M41" i="8" s="1"/>
  <c r="AL29" i="8"/>
  <c r="AK29" i="8"/>
  <c r="AX13" i="8"/>
  <c r="AW13" i="8"/>
  <c r="BG19" i="8"/>
  <c r="AU29" i="8"/>
  <c r="AS29" i="8"/>
  <c r="AL13" i="8"/>
  <c r="L13" i="8" s="1"/>
  <c r="AK13" i="8"/>
  <c r="K13" i="8" s="1"/>
  <c r="AS31" i="8"/>
  <c r="M31" i="8" s="1"/>
  <c r="AU31" i="8"/>
  <c r="BG13" i="8"/>
  <c r="BE13" i="8"/>
  <c r="AW29" i="8"/>
  <c r="K29" i="8" s="1"/>
  <c r="AX29" i="8"/>
  <c r="L29" i="8" s="1"/>
  <c r="BC21" i="8"/>
  <c r="BD21" i="8"/>
  <c r="AT125" i="1"/>
  <c r="AR125" i="1"/>
  <c r="AR25" i="1"/>
  <c r="AT25" i="1"/>
  <c r="AV37" i="1"/>
  <c r="AW37" i="1"/>
  <c r="BD109" i="1"/>
  <c r="BF109" i="1"/>
  <c r="AT117" i="1"/>
  <c r="AR117" i="1"/>
  <c r="AV31" i="1"/>
  <c r="AW31" i="1"/>
  <c r="AK99" i="1"/>
  <c r="AJ99" i="1"/>
  <c r="BD99" i="1"/>
  <c r="BF99" i="1"/>
  <c r="AQ69" i="1"/>
  <c r="AP69" i="1"/>
  <c r="AJ91" i="1"/>
  <c r="AK91" i="1"/>
  <c r="AQ21" i="1"/>
  <c r="AP21" i="1"/>
  <c r="BF35" i="1"/>
  <c r="BD35" i="1"/>
  <c r="BB93" i="1"/>
  <c r="BC93" i="1"/>
  <c r="AR37" i="1"/>
  <c r="AT37" i="1"/>
  <c r="AK117" i="1"/>
  <c r="AJ117" i="1"/>
  <c r="BF37" i="1"/>
  <c r="BD37" i="1"/>
  <c r="AW117" i="1"/>
  <c r="AV117" i="1"/>
  <c r="BB21" i="1"/>
  <c r="BC21" i="1"/>
  <c r="AR109" i="1"/>
  <c r="AT109" i="1"/>
  <c r="BC69" i="1"/>
  <c r="BB69" i="1"/>
  <c r="AJ37" i="1"/>
  <c r="AK37" i="1"/>
  <c r="AK25" i="1"/>
  <c r="AJ25" i="1"/>
  <c r="AT35" i="1"/>
  <c r="AR35" i="1"/>
  <c r="BD91" i="1"/>
  <c r="BF91" i="1"/>
  <c r="AW99" i="1"/>
  <c r="AV99" i="1"/>
  <c r="BC113" i="1"/>
  <c r="BB113" i="1"/>
  <c r="AJ35" i="1"/>
  <c r="AK35" i="1"/>
  <c r="AP13" i="1"/>
  <c r="AQ13" i="1"/>
  <c r="AR91" i="1"/>
  <c r="AT91" i="1"/>
  <c r="AJ31" i="1"/>
  <c r="AK31" i="1"/>
  <c r="AV125" i="1"/>
  <c r="AW125" i="1"/>
  <c r="AJ109" i="1"/>
  <c r="AK109" i="1"/>
  <c r="AQ113" i="1"/>
  <c r="AP113" i="1"/>
  <c r="BB13" i="1"/>
  <c r="BC13" i="1"/>
  <c r="BF125" i="1"/>
  <c r="BD125" i="1"/>
  <c r="BD117" i="1"/>
  <c r="BF117" i="1"/>
  <c r="AW35" i="1"/>
  <c r="AV35" i="1"/>
  <c r="AQ19" i="1"/>
  <c r="AP19" i="1"/>
  <c r="BF25" i="1"/>
  <c r="BD25" i="1"/>
  <c r="AT31" i="1"/>
  <c r="AR31" i="1"/>
  <c r="AR99" i="1"/>
  <c r="AT99" i="1"/>
  <c r="BC19" i="1"/>
  <c r="BB19" i="1"/>
  <c r="AW109" i="1"/>
  <c r="AV109" i="1"/>
  <c r="AP93" i="1"/>
  <c r="AQ93" i="1"/>
  <c r="BF31" i="1"/>
  <c r="BD31" i="1"/>
  <c r="AK125" i="1"/>
  <c r="AJ125" i="1"/>
  <c r="AT121" i="1"/>
  <c r="AR121" i="1"/>
  <c r="AL15" i="8"/>
  <c r="AK15" i="8"/>
  <c r="AN27" i="8"/>
  <c r="AP27" i="8"/>
  <c r="BP27" i="8"/>
  <c r="BB27" i="8"/>
  <c r="AZ27" i="8"/>
  <c r="BB27" i="1"/>
  <c r="BC27" i="1"/>
  <c r="BC81" i="1"/>
  <c r="BB81" i="1"/>
  <c r="AK89" i="1"/>
  <c r="AJ89" i="1"/>
  <c r="BD17" i="1"/>
  <c r="BF17" i="1"/>
  <c r="BC115" i="1"/>
  <c r="BB115" i="1"/>
  <c r="BB33" i="1"/>
  <c r="BC33" i="1"/>
  <c r="AW41" i="1"/>
  <c r="AV41" i="1"/>
  <c r="BC111" i="1"/>
  <c r="BB111" i="1"/>
  <c r="AX15" i="8"/>
  <c r="AW15" i="8"/>
  <c r="AP87" i="1"/>
  <c r="AQ87" i="1"/>
  <c r="AK19" i="8"/>
  <c r="AL19" i="8"/>
  <c r="AR39" i="8"/>
  <c r="AQ39" i="8"/>
  <c r="AW95" i="1"/>
  <c r="AV95" i="1"/>
  <c r="BD37" i="8"/>
  <c r="BC37" i="8"/>
  <c r="AR17" i="1"/>
  <c r="AT17" i="1"/>
  <c r="AQ107" i="1"/>
  <c r="AP107" i="1"/>
  <c r="AW17" i="1"/>
  <c r="AV17" i="1"/>
  <c r="BC39" i="8"/>
  <c r="BD39" i="8"/>
  <c r="AW41" i="8"/>
  <c r="AX41" i="8"/>
  <c r="BD43" i="1"/>
  <c r="BF43" i="1"/>
  <c r="AQ41" i="1"/>
  <c r="AP41" i="1"/>
  <c r="AQ83" i="1"/>
  <c r="AP83" i="1"/>
  <c r="AP29" i="1"/>
  <c r="AQ29" i="1"/>
  <c r="AT43" i="1"/>
  <c r="AR43" i="1"/>
  <c r="BB107" i="1"/>
  <c r="BC107" i="1"/>
  <c r="AQ123" i="1"/>
  <c r="AP123" i="1"/>
  <c r="BC123" i="1"/>
  <c r="BB123" i="1"/>
  <c r="AL17" i="8"/>
  <c r="AK17" i="8"/>
  <c r="AY35" i="8"/>
  <c r="M35" i="8" s="1"/>
  <c r="BA35" i="8"/>
  <c r="AL37" i="8"/>
  <c r="AK37" i="8"/>
  <c r="AP77" i="1"/>
  <c r="AQ77" i="1"/>
  <c r="BC23" i="8"/>
  <c r="BD23" i="8"/>
  <c r="BG17" i="8"/>
  <c r="BE17" i="8"/>
  <c r="AP33" i="1"/>
  <c r="AQ33" i="1"/>
  <c r="AK43" i="1"/>
  <c r="AJ43" i="1"/>
  <c r="BF89" i="1"/>
  <c r="BD89" i="1"/>
  <c r="AU15" i="8"/>
  <c r="AS15" i="8"/>
  <c r="M15" i="8" s="1"/>
  <c r="BB83" i="1"/>
  <c r="BC83" i="1"/>
  <c r="BG25" i="8"/>
  <c r="BE25" i="8"/>
  <c r="BD43" i="8"/>
  <c r="AV121" i="1"/>
  <c r="AW121" i="1"/>
  <c r="AL25" i="8"/>
  <c r="L25" i="8" s="1"/>
  <c r="AK25" i="8"/>
  <c r="K25" i="8" s="1"/>
  <c r="BD95" i="1"/>
  <c r="BF95" i="1"/>
  <c r="BC41" i="1"/>
  <c r="BB41" i="1"/>
  <c r="BF121" i="1"/>
  <c r="BD121" i="1"/>
  <c r="AU17" i="8"/>
  <c r="AS17" i="8"/>
  <c r="M17" i="8" s="1"/>
  <c r="AW37" i="8"/>
  <c r="AX37" i="8"/>
  <c r="AW89" i="1"/>
  <c r="AV89" i="1"/>
  <c r="AQ115" i="1"/>
  <c r="AS25" i="8"/>
  <c r="AU25" i="8"/>
  <c r="AP111" i="1"/>
  <c r="AQ111" i="1"/>
  <c r="AQ79" i="1"/>
  <c r="AP79" i="1"/>
  <c r="AQ85" i="1"/>
  <c r="AP85" i="1"/>
  <c r="AR43" i="8"/>
  <c r="AQ43" i="8"/>
  <c r="AR23" i="8"/>
  <c r="L23" i="8" s="1"/>
  <c r="AQ23" i="8"/>
  <c r="K23" i="8" s="1"/>
  <c r="BE15" i="8"/>
  <c r="BG15" i="8"/>
  <c r="AP27" i="1"/>
  <c r="AQ27" i="1"/>
  <c r="AV43" i="1"/>
  <c r="AW43" i="1"/>
  <c r="AU19" i="8"/>
  <c r="AS19" i="8"/>
  <c r="M19" i="8" s="1"/>
  <c r="AK121" i="1"/>
  <c r="AJ121" i="1"/>
  <c r="AR95" i="1"/>
  <c r="AT95" i="1"/>
  <c r="BC19" i="8"/>
  <c r="BD19" i="8"/>
  <c r="AX17" i="8"/>
  <c r="AW17" i="8"/>
  <c r="AQ81" i="1"/>
  <c r="AP81" i="1"/>
  <c r="BB29" i="1"/>
  <c r="BC29" i="1"/>
  <c r="AT89" i="1"/>
  <c r="AR89" i="1"/>
  <c r="AK95" i="1"/>
  <c r="AJ95" i="1"/>
  <c r="AK17" i="1"/>
  <c r="AJ17" i="1"/>
  <c r="AS37" i="8"/>
  <c r="M37" i="8" s="1"/>
  <c r="AU37" i="8"/>
  <c r="BB77" i="1"/>
  <c r="BC77" i="1"/>
  <c r="BB79" i="1"/>
  <c r="BC79" i="1"/>
  <c r="AX19" i="8"/>
  <c r="AW19" i="8"/>
  <c r="BB87" i="1"/>
  <c r="BC87" i="1"/>
  <c r="BC85" i="1"/>
  <c r="BB85" i="1"/>
  <c r="AW25" i="8"/>
  <c r="AX25" i="8"/>
  <c r="AW39" i="8" l="1"/>
  <c r="AX39" i="8"/>
  <c r="AL39" i="8"/>
  <c r="L39" i="8" s="1"/>
  <c r="AK39" i="8"/>
  <c r="K39" i="8" s="1"/>
  <c r="BE33" i="8"/>
  <c r="BG33" i="8"/>
  <c r="AS33" i="8"/>
  <c r="AU33" i="8"/>
  <c r="AW33" i="8"/>
  <c r="AX33" i="8"/>
  <c r="AL33" i="8"/>
  <c r="L33" i="8" s="1"/>
  <c r="AK33" i="8"/>
  <c r="K33" i="8" s="1"/>
  <c r="AS41" i="8"/>
  <c r="AU41" i="8"/>
  <c r="BC29" i="8"/>
  <c r="BD29" i="8"/>
  <c r="AL41" i="8"/>
  <c r="L41" i="8" s="1"/>
  <c r="AK41" i="8"/>
  <c r="K41" i="8" s="1"/>
  <c r="BC31" i="8"/>
  <c r="BD31" i="8"/>
  <c r="AR29" i="8"/>
  <c r="AQ29" i="8"/>
  <c r="AO35" i="8"/>
  <c r="AM35" i="8"/>
  <c r="AQ31" i="8"/>
  <c r="K31" i="8" s="1"/>
  <c r="AR31" i="8"/>
  <c r="L31" i="8" s="1"/>
  <c r="BC13" i="8"/>
  <c r="BD13" i="8"/>
  <c r="BE41" i="8"/>
  <c r="BG41" i="8"/>
  <c r="AT35" i="8"/>
  <c r="AV35" i="8"/>
  <c r="BH35" i="8"/>
  <c r="BF35" i="8"/>
  <c r="AQ13" i="8"/>
  <c r="AR13" i="8"/>
  <c r="AQ91" i="1"/>
  <c r="AP91" i="1"/>
  <c r="BC109" i="1"/>
  <c r="BB109" i="1"/>
  <c r="AP31" i="1"/>
  <c r="AQ31" i="1"/>
  <c r="BB37" i="1"/>
  <c r="BC37" i="1"/>
  <c r="AP109" i="1"/>
  <c r="AQ109" i="1"/>
  <c r="AP99" i="1"/>
  <c r="AQ99" i="1"/>
  <c r="BB31" i="1"/>
  <c r="BC31" i="1"/>
  <c r="AP117" i="1"/>
  <c r="AQ117" i="1"/>
  <c r="BB91" i="1"/>
  <c r="BC91" i="1"/>
  <c r="BC99" i="1"/>
  <c r="BB99" i="1"/>
  <c r="BB35" i="1"/>
  <c r="BC35" i="1"/>
  <c r="BB25" i="1"/>
  <c r="BC25" i="1"/>
  <c r="BC125" i="1"/>
  <c r="BB125" i="1"/>
  <c r="AP35" i="1"/>
  <c r="AQ35" i="1"/>
  <c r="AQ125" i="1"/>
  <c r="AP125" i="1"/>
  <c r="BC117" i="1"/>
  <c r="BB117" i="1"/>
  <c r="AP37" i="1"/>
  <c r="AQ37" i="1"/>
  <c r="AP25" i="1"/>
  <c r="AQ25" i="1"/>
  <c r="AQ19" i="8"/>
  <c r="K19" i="8" s="1"/>
  <c r="AR19" i="8"/>
  <c r="L19" i="8" s="1"/>
  <c r="BB121" i="1"/>
  <c r="BC121" i="1"/>
  <c r="AY27" i="8"/>
  <c r="M27" i="8" s="1"/>
  <c r="BA27" i="8"/>
  <c r="AW35" i="8"/>
  <c r="K35" i="8" s="1"/>
  <c r="AX35" i="8"/>
  <c r="L35" i="8" s="1"/>
  <c r="AV27" i="8"/>
  <c r="BF27" i="8"/>
  <c r="BH27" i="8"/>
  <c r="AT27" i="8"/>
  <c r="AO27" i="8"/>
  <c r="AM27" i="8"/>
  <c r="AQ25" i="8"/>
  <c r="AR25" i="8"/>
  <c r="BB95" i="1"/>
  <c r="BC95" i="1"/>
  <c r="BC43" i="1"/>
  <c r="BB43" i="1"/>
  <c r="AP89" i="1"/>
  <c r="AQ89" i="1"/>
  <c r="AQ95" i="1"/>
  <c r="AP95" i="1"/>
  <c r="BC25" i="8"/>
  <c r="BD25" i="8"/>
  <c r="AP43" i="1"/>
  <c r="AQ43" i="1"/>
  <c r="BD15" i="8"/>
  <c r="BC15" i="8"/>
  <c r="BD17" i="8"/>
  <c r="BC17" i="8"/>
  <c r="BC89" i="1"/>
  <c r="BB89" i="1"/>
  <c r="AQ37" i="8"/>
  <c r="K37" i="8" s="1"/>
  <c r="AR37" i="8"/>
  <c r="L37" i="8" s="1"/>
  <c r="AR17" i="8"/>
  <c r="L17" i="8" s="1"/>
  <c r="AQ17" i="8"/>
  <c r="K17" i="8" s="1"/>
  <c r="AQ15" i="8"/>
  <c r="K15" i="8" s="1"/>
  <c r="AR15" i="8"/>
  <c r="L15" i="8" s="1"/>
  <c r="AP17" i="1"/>
  <c r="AQ17" i="1"/>
  <c r="BC17" i="1"/>
  <c r="BB17" i="1"/>
  <c r="AP121" i="1"/>
  <c r="AQ121" i="1"/>
  <c r="AQ33" i="8" l="1"/>
  <c r="AR33" i="8"/>
  <c r="BC33" i="8"/>
  <c r="BD33" i="8"/>
  <c r="BE35" i="8"/>
  <c r="BG35" i="8"/>
  <c r="AS35" i="8"/>
  <c r="AU35" i="8"/>
  <c r="AL35" i="8"/>
  <c r="AK35" i="8"/>
  <c r="BC41" i="8"/>
  <c r="BD41" i="8"/>
  <c r="AR41" i="8"/>
  <c r="AQ41" i="8"/>
  <c r="AX27" i="8"/>
  <c r="L27" i="8" s="1"/>
  <c r="AW27" i="8"/>
  <c r="K27" i="8" s="1"/>
  <c r="BE27" i="8"/>
  <c r="BG27" i="8"/>
  <c r="AK27" i="8"/>
  <c r="AL27" i="8"/>
  <c r="AS27" i="8"/>
  <c r="AU27" i="8"/>
  <c r="AQ35" i="8" l="1"/>
  <c r="AR35" i="8"/>
  <c r="BD35" i="8"/>
  <c r="BC35" i="8"/>
  <c r="BD27" i="8"/>
  <c r="BC27" i="8"/>
  <c r="AR27" i="8"/>
  <c r="AQ2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清水 育美(shimizu-ikumi)</author>
  </authors>
  <commentList>
    <comment ref="C3" authorId="0" shapeId="0" xr:uid="{C417D93B-EA06-4332-B41C-C20610826526}">
      <text>
        <r>
          <rPr>
            <b/>
            <sz val="9"/>
            <color indexed="81"/>
            <rFont val="MS P ゴシック"/>
            <family val="3"/>
            <charset val="128"/>
          </rPr>
          <t xml:space="preserve">〒番号要りません
</t>
        </r>
      </text>
    </comment>
    <comment ref="C4" authorId="0" shapeId="0" xr:uid="{CCFAA919-C608-4A34-B876-98C6BDBDE64D}">
      <text>
        <r>
          <rPr>
            <b/>
            <sz val="9"/>
            <color indexed="81"/>
            <rFont val="MS P ゴシック"/>
            <family val="3"/>
            <charset val="128"/>
          </rPr>
          <t>〒番号要りません</t>
        </r>
      </text>
    </comment>
    <comment ref="X7" authorId="0" shapeId="0" xr:uid="{D94AF806-2654-42CB-A7E9-9FD068A52467}">
      <text>
        <r>
          <rPr>
            <b/>
            <sz val="9"/>
            <color indexed="81"/>
            <rFont val="MS P ゴシック"/>
            <family val="3"/>
            <charset val="128"/>
          </rPr>
          <t>記載は、知事表彰
または
大臣表彰のみ</t>
        </r>
      </text>
    </comment>
    <comment ref="P12" authorId="0" shapeId="0" xr:uid="{6633A357-A0F6-45B9-9CBC-21517513DAA8}">
      <text>
        <r>
          <rPr>
            <b/>
            <sz val="9"/>
            <color indexed="81"/>
            <rFont val="MS P ゴシック"/>
            <family val="3"/>
            <charset val="128"/>
          </rPr>
          <t>資格免許
（取得年月日）
外字情報</t>
        </r>
      </text>
    </comment>
  </commentList>
</comments>
</file>

<file path=xl/sharedStrings.xml><?xml version="1.0" encoding="utf-8"?>
<sst xmlns="http://schemas.openxmlformats.org/spreadsheetml/2006/main" count="566" uniqueCount="146">
  <si>
    <t>　</t>
    <phoneticPr fontId="2"/>
  </si>
  <si>
    <t>永田町１番地</t>
    <rPh sb="0" eb="3">
      <t>ナガタチョウ</t>
    </rPh>
    <rPh sb="4" eb="6">
      <t>バンチ</t>
    </rPh>
    <phoneticPr fontId="2"/>
  </si>
  <si>
    <t>標準</t>
    <rPh sb="0" eb="2">
      <t>ヒョウジュン</t>
    </rPh>
    <phoneticPr fontId="2"/>
  </si>
  <si>
    <t>半月前</t>
    <rPh sb="0" eb="2">
      <t>ハンツキ</t>
    </rPh>
    <rPh sb="2" eb="3">
      <t>マエ</t>
    </rPh>
    <phoneticPr fontId="2"/>
  </si>
  <si>
    <t>年</t>
    <rPh sb="0" eb="1">
      <t>ネン</t>
    </rPh>
    <phoneticPr fontId="2"/>
  </si>
  <si>
    <t>N月</t>
    <rPh sb="1" eb="2">
      <t>ツキ</t>
    </rPh>
    <phoneticPr fontId="2"/>
  </si>
  <si>
    <t>N年月日</t>
    <rPh sb="1" eb="4">
      <t>ネンガッピ</t>
    </rPh>
    <phoneticPr fontId="2"/>
  </si>
  <si>
    <t>月末</t>
    <rPh sb="0" eb="2">
      <t>ゲツマツ</t>
    </rPh>
    <phoneticPr fontId="2"/>
  </si>
  <si>
    <t>当月日数</t>
    <rPh sb="0" eb="2">
      <t>トウゲツ</t>
    </rPh>
    <rPh sb="2" eb="4">
      <t>ニッスウ</t>
    </rPh>
    <phoneticPr fontId="2"/>
  </si>
  <si>
    <t>実日数</t>
    <rPh sb="0" eb="1">
      <t>ジツ</t>
    </rPh>
    <rPh sb="1" eb="3">
      <t>ニッスウ</t>
    </rPh>
    <phoneticPr fontId="2"/>
  </si>
  <si>
    <t>至　　　年　月　日</t>
    <rPh sb="0" eb="1">
      <t>シ</t>
    </rPh>
    <rPh sb="4" eb="5">
      <t>トシ</t>
    </rPh>
    <rPh sb="6" eb="7">
      <t>ツキ</t>
    </rPh>
    <rPh sb="8" eb="9">
      <t>ヒ</t>
    </rPh>
    <phoneticPr fontId="2"/>
  </si>
  <si>
    <t>標準　－　標準</t>
    <rPh sb="0" eb="1">
      <t>シルベ</t>
    </rPh>
    <rPh sb="1" eb="2">
      <t>ジュン</t>
    </rPh>
    <rPh sb="5" eb="7">
      <t>ヒョウジュン</t>
    </rPh>
    <phoneticPr fontId="2"/>
  </si>
  <si>
    <t>標準　－　半月前</t>
    <rPh sb="0" eb="2">
      <t>ヒョウジュン</t>
    </rPh>
    <rPh sb="5" eb="8">
      <t>ハンツキマエ</t>
    </rPh>
    <phoneticPr fontId="2"/>
  </si>
  <si>
    <t>半月後</t>
    <rPh sb="0" eb="2">
      <t>ハンツキ</t>
    </rPh>
    <rPh sb="2" eb="3">
      <t>ゴ</t>
    </rPh>
    <phoneticPr fontId="2"/>
  </si>
  <si>
    <t>自　　　年　月　日</t>
    <rPh sb="0" eb="1">
      <t>ジ</t>
    </rPh>
    <rPh sb="4" eb="5">
      <t>トシ</t>
    </rPh>
    <rPh sb="6" eb="7">
      <t>ツキ</t>
    </rPh>
    <rPh sb="8" eb="9">
      <t>ヒ</t>
    </rPh>
    <phoneticPr fontId="2"/>
  </si>
  <si>
    <t>半月後　－　標準</t>
    <rPh sb="0" eb="2">
      <t>ハンツキ</t>
    </rPh>
    <rPh sb="2" eb="3">
      <t>ゴ</t>
    </rPh>
    <rPh sb="6" eb="8">
      <t>ヒョウジュン</t>
    </rPh>
    <phoneticPr fontId="2"/>
  </si>
  <si>
    <t>半月後　－　半月前</t>
    <rPh sb="0" eb="2">
      <t>ハンツキ</t>
    </rPh>
    <rPh sb="2" eb="3">
      <t>ゴ</t>
    </rPh>
    <rPh sb="6" eb="9">
      <t>ハンツキマエ</t>
    </rPh>
    <phoneticPr fontId="2"/>
  </si>
  <si>
    <t>至が半月前</t>
    <rPh sb="0" eb="1">
      <t>シ</t>
    </rPh>
    <rPh sb="2" eb="4">
      <t>ハンツキ</t>
    </rPh>
    <rPh sb="4" eb="5">
      <t>マエ</t>
    </rPh>
    <phoneticPr fontId="2"/>
  </si>
  <si>
    <t>自が半月後</t>
    <rPh sb="0" eb="1">
      <t>ジ</t>
    </rPh>
    <rPh sb="2" eb="5">
      <t>ハンツキゴ</t>
    </rPh>
    <phoneticPr fontId="2"/>
  </si>
  <si>
    <t>自が半月後、至が半月前</t>
    <rPh sb="0" eb="1">
      <t>ジ</t>
    </rPh>
    <rPh sb="2" eb="5">
      <t>ハンツキゴ</t>
    </rPh>
    <phoneticPr fontId="2"/>
  </si>
  <si>
    <t>通常</t>
    <rPh sb="0" eb="2">
      <t>ツウジョウ</t>
    </rPh>
    <phoneticPr fontId="2"/>
  </si>
  <si>
    <t>区分</t>
    <rPh sb="0" eb="2">
      <t>クブン</t>
    </rPh>
    <phoneticPr fontId="2"/>
  </si>
  <si>
    <t>職　　　名　　　等</t>
    <rPh sb="0" eb="1">
      <t>ショク</t>
    </rPh>
    <rPh sb="4" eb="5">
      <t>ナ</t>
    </rPh>
    <rPh sb="8" eb="9">
      <t>トウ</t>
    </rPh>
    <phoneticPr fontId="2"/>
  </si>
  <si>
    <t>自</t>
    <rPh sb="0" eb="1">
      <t>ジ</t>
    </rPh>
    <phoneticPr fontId="2"/>
  </si>
  <si>
    <t>至</t>
    <rPh sb="0" eb="1">
      <t>シ</t>
    </rPh>
    <phoneticPr fontId="2"/>
  </si>
  <si>
    <t>在 職 期 間</t>
    <rPh sb="0" eb="1">
      <t>ザイ</t>
    </rPh>
    <rPh sb="2" eb="3">
      <t>ショク</t>
    </rPh>
    <rPh sb="4" eb="5">
      <t>キ</t>
    </rPh>
    <rPh sb="6" eb="7">
      <t>アイダ</t>
    </rPh>
    <phoneticPr fontId="2"/>
  </si>
  <si>
    <t>在職年月数</t>
    <rPh sb="0" eb="2">
      <t>ザイショク</t>
    </rPh>
    <rPh sb="2" eb="4">
      <t>ネンゲツ</t>
    </rPh>
    <rPh sb="4" eb="5">
      <t>スウ</t>
    </rPh>
    <phoneticPr fontId="2"/>
  </si>
  <si>
    <t>功労名</t>
    <rPh sb="0" eb="2">
      <t>コウロウ</t>
    </rPh>
    <rPh sb="2" eb="3">
      <t>メイ</t>
    </rPh>
    <phoneticPr fontId="2"/>
  </si>
  <si>
    <t>生年月日</t>
    <rPh sb="0" eb="2">
      <t>セイネン</t>
    </rPh>
    <rPh sb="2" eb="4">
      <t>ガッピ</t>
    </rPh>
    <phoneticPr fontId="2"/>
  </si>
  <si>
    <t>ふりがな
ペンネーム・芸名</t>
    <rPh sb="11" eb="13">
      <t>ゲイメイ</t>
    </rPh>
    <phoneticPr fontId="2"/>
  </si>
  <si>
    <t>勲　　　章</t>
    <rPh sb="0" eb="1">
      <t>イサオ</t>
    </rPh>
    <rPh sb="4" eb="5">
      <t>ショウ</t>
    </rPh>
    <phoneticPr fontId="2"/>
  </si>
  <si>
    <t xml:space="preserve"> 備 考</t>
    <rPh sb="1" eb="2">
      <t>ビ</t>
    </rPh>
    <rPh sb="3" eb="4">
      <t>コウ</t>
    </rPh>
    <phoneticPr fontId="2"/>
  </si>
  <si>
    <t>　　　同上　　代表取締役社長</t>
    <rPh sb="3" eb="5">
      <t>ドウジョウ</t>
    </rPh>
    <rPh sb="7" eb="9">
      <t>ダイヒョウ</t>
    </rPh>
    <rPh sb="9" eb="12">
      <t>トリシマリヤク</t>
    </rPh>
    <rPh sb="12" eb="14">
      <t>シャチョウ</t>
    </rPh>
    <phoneticPr fontId="2"/>
  </si>
  <si>
    <t>性別</t>
    <rPh sb="0" eb="2">
      <t>セイベツ</t>
    </rPh>
    <phoneticPr fontId="2"/>
  </si>
  <si>
    <t>１　男
２　女</t>
    <rPh sb="2" eb="3">
      <t>オトコ</t>
    </rPh>
    <rPh sb="6" eb="7">
      <t>オンナ</t>
    </rPh>
    <phoneticPr fontId="2"/>
  </si>
  <si>
    <t xml:space="preserve"> </t>
    <phoneticPr fontId="2"/>
  </si>
  <si>
    <t>年次
(発令)</t>
    <rPh sb="0" eb="2">
      <t>ネンジ</t>
    </rPh>
    <rPh sb="4" eb="6">
      <t>ハツレイ</t>
    </rPh>
    <phoneticPr fontId="2"/>
  </si>
  <si>
    <t>省
庁
等</t>
    <rPh sb="0" eb="1">
      <t>ショウ</t>
    </rPh>
    <rPh sb="2" eb="3">
      <t>チョウ</t>
    </rPh>
    <rPh sb="4" eb="5">
      <t>トウ</t>
    </rPh>
    <phoneticPr fontId="2"/>
  </si>
  <si>
    <t>褒　　　章</t>
    <rPh sb="0" eb="1">
      <t>ホ</t>
    </rPh>
    <rPh sb="4" eb="5">
      <t>ショウ</t>
    </rPh>
    <phoneticPr fontId="2"/>
  </si>
  <si>
    <t>コ
｜
ド</t>
    <phoneticPr fontId="2"/>
  </si>
  <si>
    <t>　</t>
    <phoneticPr fontId="2"/>
  </si>
  <si>
    <t>ふりがな</t>
    <phoneticPr fontId="2"/>
  </si>
  <si>
    <t>○○貿易㈱（関西支社）勤務</t>
    <rPh sb="2" eb="4">
      <t>ボウエキ</t>
    </rPh>
    <rPh sb="6" eb="8">
      <t>カンサイ</t>
    </rPh>
    <rPh sb="8" eb="10">
      <t>シシャ</t>
    </rPh>
    <rPh sb="11" eb="13">
      <t>キンム</t>
    </rPh>
    <phoneticPr fontId="2"/>
  </si>
  <si>
    <t>○○商事㈱勤務</t>
    <rPh sb="2" eb="4">
      <t>ショウジ</t>
    </rPh>
    <rPh sb="5" eb="7">
      <t>キンム</t>
    </rPh>
    <phoneticPr fontId="2"/>
  </si>
  <si>
    <t>(社)日本○○会　理事</t>
    <rPh sb="1" eb="2">
      <t>シャ</t>
    </rPh>
    <rPh sb="3" eb="5">
      <t>ニホン</t>
    </rPh>
    <rPh sb="7" eb="8">
      <t>カイ</t>
    </rPh>
    <rPh sb="9" eb="11">
      <t>リジ</t>
    </rPh>
    <phoneticPr fontId="2"/>
  </si>
  <si>
    <t>(社)○○団体連合会常任理事</t>
    <rPh sb="1" eb="2">
      <t>シャ</t>
    </rPh>
    <rPh sb="5" eb="7">
      <t>ダンタイ</t>
    </rPh>
    <rPh sb="7" eb="10">
      <t>レンゴウカイ</t>
    </rPh>
    <rPh sb="10" eb="12">
      <t>ジョウニン</t>
    </rPh>
    <rPh sb="12" eb="14">
      <t>リジ</t>
    </rPh>
    <phoneticPr fontId="2"/>
  </si>
  <si>
    <t>(社)○○同友会　幹事</t>
    <rPh sb="1" eb="2">
      <t>シャ</t>
    </rPh>
    <rPh sb="5" eb="8">
      <t>ドウユウカイ</t>
    </rPh>
    <rPh sb="9" eb="11">
      <t>カンジ</t>
    </rPh>
    <phoneticPr fontId="2"/>
  </si>
  <si>
    <t>至の日付</t>
    <rPh sb="0" eb="1">
      <t>イタル</t>
    </rPh>
    <rPh sb="2" eb="4">
      <t>ヒヅケ</t>
    </rPh>
    <phoneticPr fontId="2"/>
  </si>
  <si>
    <t>　　　同上　　代表取締役会長</t>
    <rPh sb="3" eb="5">
      <t>ドウジョウ</t>
    </rPh>
    <rPh sb="7" eb="9">
      <t>ダイヒョウ</t>
    </rPh>
    <rPh sb="9" eb="12">
      <t>トリシマリヤク</t>
    </rPh>
    <rPh sb="12" eb="14">
      <t>カイチョウ</t>
    </rPh>
    <phoneticPr fontId="2"/>
  </si>
  <si>
    <t>　　　同上　　相談役</t>
    <rPh sb="3" eb="5">
      <t>ドウジョウ</t>
    </rPh>
    <rPh sb="7" eb="10">
      <t>ソウダンヤク</t>
    </rPh>
    <phoneticPr fontId="2"/>
  </si>
  <si>
    <t>表　　彰　　歴</t>
    <rPh sb="0" eb="1">
      <t>ヒョウ</t>
    </rPh>
    <rPh sb="3" eb="4">
      <t>アキラ</t>
    </rPh>
    <rPh sb="6" eb="7">
      <t>レキ</t>
    </rPh>
    <phoneticPr fontId="2"/>
  </si>
  <si>
    <t>最　終　学　歴</t>
    <rPh sb="0" eb="1">
      <t>サイ</t>
    </rPh>
    <rPh sb="2" eb="3">
      <t>オワリ</t>
    </rPh>
    <rPh sb="4" eb="5">
      <t>ガク</t>
    </rPh>
    <rPh sb="6" eb="7">
      <t>レキ</t>
    </rPh>
    <phoneticPr fontId="2"/>
  </si>
  <si>
    <t>0-</t>
    <phoneticPr fontId="2"/>
  </si>
  <si>
    <t>資本金</t>
    <rPh sb="0" eb="3">
      <t>シホンキン</t>
    </rPh>
    <phoneticPr fontId="2"/>
  </si>
  <si>
    <t>従業員</t>
    <rPh sb="0" eb="3">
      <t>ジュウギョウイン</t>
    </rPh>
    <phoneticPr fontId="2"/>
  </si>
  <si>
    <t>販売高</t>
    <rPh sb="0" eb="3">
      <t>ハンバイダカ</t>
    </rPh>
    <phoneticPr fontId="2"/>
  </si>
  <si>
    <t>年齢</t>
    <rPh sb="0" eb="2">
      <t>ネンレイ</t>
    </rPh>
    <phoneticPr fontId="2"/>
  </si>
  <si>
    <t>会</t>
    <rPh sb="0" eb="1">
      <t>カイ</t>
    </rPh>
    <phoneticPr fontId="2"/>
  </si>
  <si>
    <t>社</t>
    <rPh sb="0" eb="1">
      <t>シャ</t>
    </rPh>
    <phoneticPr fontId="2"/>
  </si>
  <si>
    <t>副</t>
    <rPh sb="0" eb="1">
      <t>フク</t>
    </rPh>
    <phoneticPr fontId="2"/>
  </si>
  <si>
    <t>専</t>
    <rPh sb="0" eb="1">
      <t>セン</t>
    </rPh>
    <phoneticPr fontId="2"/>
  </si>
  <si>
    <t>常</t>
    <rPh sb="0" eb="1">
      <t>ジョウ</t>
    </rPh>
    <phoneticPr fontId="2"/>
  </si>
  <si>
    <t>通し
番号</t>
    <rPh sb="0" eb="1">
      <t>トオ</t>
    </rPh>
    <rPh sb="3" eb="4">
      <t>バン</t>
    </rPh>
    <rPh sb="4" eb="5">
      <t>ゴウ</t>
    </rPh>
    <phoneticPr fontId="2"/>
  </si>
  <si>
    <t>性
別</t>
    <rPh sb="0" eb="1">
      <t>セイ</t>
    </rPh>
    <rPh sb="2" eb="3">
      <t>ベツ</t>
    </rPh>
    <phoneticPr fontId="2"/>
  </si>
  <si>
    <t>会員数</t>
    <rPh sb="0" eb="3">
      <t>カイインスウ</t>
    </rPh>
    <phoneticPr fontId="2"/>
  </si>
  <si>
    <t>年予算</t>
    <rPh sb="0" eb="1">
      <t>ネン</t>
    </rPh>
    <rPh sb="1" eb="3">
      <t>ヨサン</t>
    </rPh>
    <phoneticPr fontId="2"/>
  </si>
  <si>
    <t>名　称</t>
    <rPh sb="0" eb="1">
      <t>メイ</t>
    </rPh>
    <rPh sb="2" eb="3">
      <t>ショウ</t>
    </rPh>
    <phoneticPr fontId="2"/>
  </si>
  <si>
    <t>役　員</t>
    <rPh sb="0" eb="1">
      <t>ヤク</t>
    </rPh>
    <rPh sb="2" eb="3">
      <t>イン</t>
    </rPh>
    <phoneticPr fontId="2"/>
  </si>
  <si>
    <t>活　動
範　囲</t>
    <rPh sb="0" eb="1">
      <t>カツ</t>
    </rPh>
    <rPh sb="2" eb="3">
      <t>ドウ</t>
    </rPh>
    <rPh sb="4" eb="5">
      <t>ハン</t>
    </rPh>
    <rPh sb="6" eb="7">
      <t>ガコイ</t>
    </rPh>
    <phoneticPr fontId="2"/>
  </si>
  <si>
    <t>職　員</t>
    <rPh sb="0" eb="1">
      <t>ショク</t>
    </rPh>
    <rPh sb="2" eb="3">
      <t>イン</t>
    </rPh>
    <phoneticPr fontId="2"/>
  </si>
  <si>
    <t>長</t>
    <rPh sb="0" eb="1">
      <t>チョウ</t>
    </rPh>
    <phoneticPr fontId="2"/>
  </si>
  <si>
    <t>理</t>
    <rPh sb="0" eb="1">
      <t>リ</t>
    </rPh>
    <phoneticPr fontId="2"/>
  </si>
  <si>
    <t>係</t>
    <rPh sb="0" eb="1">
      <t>カカリ</t>
    </rPh>
    <phoneticPr fontId="2"/>
  </si>
  <si>
    <t>申立</t>
    <rPh sb="0" eb="2">
      <t>モウシタテ</t>
    </rPh>
    <phoneticPr fontId="2"/>
  </si>
  <si>
    <t>東京都千代田区</t>
    <rPh sb="0" eb="3">
      <t>トウキョウト</t>
    </rPh>
    <rPh sb="3" eb="7">
      <t>チヨダク</t>
    </rPh>
    <phoneticPr fontId="2"/>
  </si>
  <si>
    <t>　　　同上　　理事</t>
    <rPh sb="3" eb="5">
      <t>ドウジョウ</t>
    </rPh>
    <rPh sb="7" eb="9">
      <t>リジ</t>
    </rPh>
    <phoneticPr fontId="2"/>
  </si>
  <si>
    <t>　　　同上　　常任理事</t>
    <rPh sb="3" eb="5">
      <t>ドウジョウ</t>
    </rPh>
    <rPh sb="7" eb="9">
      <t>ジョウニン</t>
    </rPh>
    <rPh sb="9" eb="11">
      <t>リジ</t>
    </rPh>
    <phoneticPr fontId="2"/>
  </si>
  <si>
    <t>　　　同上　　副会長</t>
    <rPh sb="3" eb="5">
      <t>ドウジョウ</t>
    </rPh>
    <rPh sb="7" eb="10">
      <t>フクカイチョウ</t>
    </rPh>
    <phoneticPr fontId="2"/>
  </si>
  <si>
    <t>氏　 名</t>
    <rPh sb="0" eb="1">
      <t>シ</t>
    </rPh>
    <rPh sb="3" eb="4">
      <t>メイ</t>
    </rPh>
    <phoneticPr fontId="2"/>
  </si>
  <si>
    <t>コ
｜
ド</t>
    <phoneticPr fontId="2"/>
  </si>
  <si>
    <t>+-</t>
    <phoneticPr fontId="2"/>
  </si>
  <si>
    <t>+0</t>
    <phoneticPr fontId="2"/>
  </si>
  <si>
    <t>0-</t>
    <phoneticPr fontId="2"/>
  </si>
  <si>
    <t>現在</t>
    <rPh sb="0" eb="2">
      <t>ゲンザイ</t>
    </rPh>
    <phoneticPr fontId="2"/>
  </si>
  <si>
    <t>人</t>
    <rPh sb="0" eb="1">
      <t>ニン</t>
    </rPh>
    <phoneticPr fontId="2"/>
  </si>
  <si>
    <t>本   籍</t>
    <rPh sb="0" eb="1">
      <t>ホン</t>
    </rPh>
    <rPh sb="4" eb="5">
      <t>セキ</t>
    </rPh>
    <phoneticPr fontId="2"/>
  </si>
  <si>
    <t>主　 要</t>
    <rPh sb="0" eb="1">
      <t>シュ</t>
    </rPh>
    <rPh sb="3" eb="4">
      <t>ヨウ</t>
    </rPh>
    <phoneticPr fontId="2"/>
  </si>
  <si>
    <t>経　 歴</t>
    <rPh sb="0" eb="1">
      <t>キョウ</t>
    </rPh>
    <rPh sb="3" eb="4">
      <t>レキ</t>
    </rPh>
    <phoneticPr fontId="2"/>
  </si>
  <si>
    <t>現住所</t>
    <rPh sb="0" eb="1">
      <t>ゲン</t>
    </rPh>
    <rPh sb="1" eb="2">
      <t>ジュウ</t>
    </rPh>
    <rPh sb="2" eb="3">
      <t>トコロ</t>
    </rPh>
    <phoneticPr fontId="2"/>
  </si>
  <si>
    <t>団
体
の
規
模
な
ど</t>
    <rPh sb="0" eb="1">
      <t>ダン</t>
    </rPh>
    <rPh sb="2" eb="3">
      <t>タイ</t>
    </rPh>
    <phoneticPr fontId="2"/>
  </si>
  <si>
    <t xml:space="preserve"> </t>
    <phoneticPr fontId="2"/>
  </si>
  <si>
    <t>○○商事</t>
    <rPh sb="2" eb="4">
      <t>ショウジ</t>
    </rPh>
    <phoneticPr fontId="2"/>
  </si>
  <si>
    <t>　</t>
    <phoneticPr fontId="2"/>
  </si>
  <si>
    <t>平○秋　藍綬
（○○振興功労）</t>
    <rPh sb="0" eb="1">
      <t>ヘイ</t>
    </rPh>
    <rPh sb="2" eb="3">
      <t>アキ</t>
    </rPh>
    <rPh sb="4" eb="6">
      <t>ランジュ</t>
    </rPh>
    <rPh sb="10" eb="12">
      <t>シンコウ</t>
    </rPh>
    <rPh sb="12" eb="14">
      <t>コウロウ</t>
    </rPh>
    <phoneticPr fontId="2"/>
  </si>
  <si>
    <t>日本○○会</t>
    <rPh sb="0" eb="2">
      <t>ニホン</t>
    </rPh>
    <rPh sb="4" eb="5">
      <t>カイ</t>
    </rPh>
    <phoneticPr fontId="2"/>
  </si>
  <si>
    <t>○○同友会</t>
    <rPh sb="2" eb="5">
      <t>ドウユウカイ</t>
    </rPh>
    <phoneticPr fontId="2"/>
  </si>
  <si>
    <t>勲　　章　　審　　査　　票</t>
    <rPh sb="0" eb="1">
      <t>イサオ</t>
    </rPh>
    <rPh sb="3" eb="4">
      <t>ショウ</t>
    </rPh>
    <rPh sb="6" eb="7">
      <t>シン</t>
    </rPh>
    <rPh sb="9" eb="10">
      <t>ジャ</t>
    </rPh>
    <rPh sb="12" eb="13">
      <t>ヒョウ</t>
    </rPh>
    <phoneticPr fontId="2"/>
  </si>
  <si>
    <t>決定</t>
    <rPh sb="0" eb="2">
      <t>ケッテイ</t>
    </rPh>
    <phoneticPr fontId="2"/>
  </si>
  <si>
    <t>賞勲</t>
    <rPh sb="0" eb="2">
      <t>ショウクン</t>
    </rPh>
    <phoneticPr fontId="2"/>
  </si>
  <si>
    <t>コ
｜
ド</t>
    <phoneticPr fontId="2"/>
  </si>
  <si>
    <t>コード</t>
    <phoneticPr fontId="2"/>
  </si>
  <si>
    <t>会
社
の
規
模
な
ど</t>
    <phoneticPr fontId="2"/>
  </si>
  <si>
    <t>（Ｂ）</t>
    <phoneticPr fontId="2"/>
  </si>
  <si>
    <t>叙勲発令日</t>
  </si>
  <si>
    <t>自</t>
  </si>
  <si>
    <t>至</t>
  </si>
  <si>
    <t xml:space="preserve"> </t>
    <phoneticPr fontId="2"/>
  </si>
  <si>
    <t>(○○歳)</t>
    <phoneticPr fontId="2"/>
  </si>
  <si>
    <t>+0</t>
    <phoneticPr fontId="2"/>
  </si>
  <si>
    <t>○○省○○審議会　委員</t>
    <phoneticPr fontId="2"/>
  </si>
  <si>
    <t>コ
｜
ド</t>
    <phoneticPr fontId="2"/>
  </si>
  <si>
    <t xml:space="preserve"> </t>
    <phoneticPr fontId="2"/>
  </si>
  <si>
    <t>コ
｜
ド</t>
    <phoneticPr fontId="2"/>
  </si>
  <si>
    <t>　</t>
    <phoneticPr fontId="2"/>
  </si>
  <si>
    <t>ふりがな</t>
    <phoneticPr fontId="2"/>
  </si>
  <si>
    <t>コード</t>
    <phoneticPr fontId="2"/>
  </si>
  <si>
    <t xml:space="preserve"> </t>
    <phoneticPr fontId="2"/>
  </si>
  <si>
    <t xml:space="preserve"> </t>
    <phoneticPr fontId="2"/>
  </si>
  <si>
    <t>氏
名</t>
    <rPh sb="0" eb="1">
      <t>シ</t>
    </rPh>
    <rPh sb="2" eb="3">
      <t>メイ</t>
    </rPh>
    <phoneticPr fontId="2"/>
  </si>
  <si>
    <t xml:space="preserve"> </t>
    <phoneticPr fontId="2"/>
  </si>
  <si>
    <t xml:space="preserve"> </t>
    <phoneticPr fontId="2"/>
  </si>
  <si>
    <t>会
社
の
規
模
な
ど</t>
    <phoneticPr fontId="2"/>
  </si>
  <si>
    <t xml:space="preserve"> </t>
    <phoneticPr fontId="2"/>
  </si>
  <si>
    <t>（Ｂ・Ｄ・Ｅー２）</t>
  </si>
  <si>
    <t>昭和○年○月○日</t>
    <rPh sb="0" eb="2">
      <t>ショウワ</t>
    </rPh>
    <rPh sb="3" eb="4">
      <t>ネン</t>
    </rPh>
    <rPh sb="5" eb="6">
      <t>ツキ</t>
    </rPh>
    <rPh sb="7" eb="8">
      <t>ヒ</t>
    </rPh>
    <phoneticPr fontId="2"/>
  </si>
  <si>
    <t>東京都千代田区</t>
    <phoneticPr fontId="2"/>
  </si>
  <si>
    <r>
      <rPr>
        <sz val="5"/>
        <rFont val="ＭＳ 明朝"/>
        <family val="1"/>
        <charset val="128"/>
      </rPr>
      <t>□□□□　○○○</t>
    </r>
    <r>
      <rPr>
        <sz val="9"/>
        <rFont val="ＭＳ 明朝"/>
        <family val="1"/>
        <charset val="128"/>
      </rPr>
      <t xml:space="preserve">
□□　○○
</t>
    </r>
    <r>
      <rPr>
        <sz val="6"/>
        <rFont val="ＭＳ 明朝"/>
        <family val="1"/>
        <charset val="128"/>
      </rPr>
      <t>(昭○○年○月改姓)</t>
    </r>
    <rPh sb="16" eb="17">
      <t>アキラ</t>
    </rPh>
    <rPh sb="19" eb="20">
      <t>ネン</t>
    </rPh>
    <rPh sb="21" eb="22">
      <t>ツキ</t>
    </rPh>
    <rPh sb="22" eb="24">
      <t>カイセイ</t>
    </rPh>
    <phoneticPr fontId="2"/>
  </si>
  <si>
    <t>　同法人
□□病院看護師長</t>
    <rPh sb="1" eb="2">
      <t>ドウ</t>
    </rPh>
    <rPh sb="2" eb="4">
      <t>ホウジン</t>
    </rPh>
    <rPh sb="7" eb="9">
      <t>ビョウイン</t>
    </rPh>
    <rPh sb="9" eb="12">
      <t>カンゴシ</t>
    </rPh>
    <rPh sb="12" eb="13">
      <t>チョウ</t>
    </rPh>
    <phoneticPr fontId="2"/>
  </si>
  <si>
    <t>株式会社〇〇　代表取締役副社長</t>
    <rPh sb="0" eb="4">
      <t>カブシキガイシャ</t>
    </rPh>
    <rPh sb="7" eb="9">
      <t>ダイヒョウ</t>
    </rPh>
    <rPh sb="9" eb="12">
      <t>トリシマリヤク</t>
    </rPh>
    <rPh sb="12" eb="15">
      <t>フクシャチョウ</t>
    </rPh>
    <phoneticPr fontId="2"/>
  </si>
  <si>
    <t>元　(社)○○団体連合会副会長</t>
    <rPh sb="0" eb="1">
      <t>モト</t>
    </rPh>
    <rPh sb="3" eb="4">
      <t>シャ</t>
    </rPh>
    <rPh sb="7" eb="9">
      <t>ダンタイ</t>
    </rPh>
    <rPh sb="9" eb="12">
      <t>レンゴウカイ</t>
    </rPh>
    <rPh sb="12" eb="13">
      <t>フク</t>
    </rPh>
    <rPh sb="13" eb="15">
      <t>カイチョウリジ</t>
    </rPh>
    <phoneticPr fontId="2"/>
  </si>
  <si>
    <t>○○〇功労</t>
    <rPh sb="3" eb="5">
      <t>コウロウ</t>
    </rPh>
    <phoneticPr fontId="2"/>
  </si>
  <si>
    <r>
      <rPr>
        <sz val="10"/>
        <color rgb="FFFF0000"/>
        <rFont val="ＭＳ 明朝"/>
        <family val="1"/>
        <charset val="128"/>
      </rPr>
      <t>社団法人OR（社）</t>
    </r>
    <r>
      <rPr>
        <sz val="10"/>
        <rFont val="ＭＳ 明朝"/>
        <family val="1"/>
        <charset val="128"/>
      </rPr>
      <t>〇〇会
□□病院主任看護師</t>
    </r>
    <rPh sb="0" eb="2">
      <t>シャダン</t>
    </rPh>
    <rPh sb="2" eb="4">
      <t>ホウジン</t>
    </rPh>
    <rPh sb="7" eb="8">
      <t>シャ</t>
    </rPh>
    <rPh sb="11" eb="12">
      <t>カイ</t>
    </rPh>
    <rPh sb="15" eb="17">
      <t>ビョウイン</t>
    </rPh>
    <rPh sb="17" eb="19">
      <t>シュニン</t>
    </rPh>
    <rPh sb="19" eb="22">
      <t>カンゴシ</t>
    </rPh>
    <phoneticPr fontId="2"/>
  </si>
  <si>
    <r>
      <rPr>
        <sz val="10"/>
        <color rgb="FFFF0000"/>
        <rFont val="ＭＳ 明朝"/>
        <family val="1"/>
        <charset val="128"/>
      </rPr>
      <t>一般社団法人OR（一社）</t>
    </r>
    <r>
      <rPr>
        <sz val="10"/>
        <rFont val="ＭＳ 明朝"/>
        <family val="1"/>
        <charset val="128"/>
      </rPr>
      <t>〇〇会
□□病院主任看護部長</t>
    </r>
    <rPh sb="0" eb="2">
      <t>イッパン</t>
    </rPh>
    <rPh sb="2" eb="4">
      <t>シャダン</t>
    </rPh>
    <rPh sb="4" eb="6">
      <t>ホウジン</t>
    </rPh>
    <rPh sb="9" eb="10">
      <t>イチ</t>
    </rPh>
    <rPh sb="10" eb="11">
      <t>シャ</t>
    </rPh>
    <rPh sb="14" eb="15">
      <t>カイ</t>
    </rPh>
    <rPh sb="18" eb="20">
      <t>ビョウイン</t>
    </rPh>
    <rPh sb="20" eb="22">
      <t>シュニン</t>
    </rPh>
    <rPh sb="22" eb="24">
      <t>カンゴ</t>
    </rPh>
    <rPh sb="24" eb="26">
      <t>ブチョウ</t>
    </rPh>
    <phoneticPr fontId="2"/>
  </si>
  <si>
    <t>令〇春・秋</t>
    <rPh sb="0" eb="1">
      <t>レイ</t>
    </rPh>
    <rPh sb="2" eb="3">
      <t>ハル</t>
    </rPh>
    <rPh sb="4" eb="5">
      <t>アキ</t>
    </rPh>
    <phoneticPr fontId="2"/>
  </si>
  <si>
    <t>厚生労働省△△局</t>
    <rPh sb="0" eb="2">
      <t>コウセイ</t>
    </rPh>
    <rPh sb="2" eb="5">
      <t>ロウドウショウ</t>
    </rPh>
    <rPh sb="7" eb="8">
      <t>キョク</t>
    </rPh>
    <phoneticPr fontId="2"/>
  </si>
  <si>
    <t>厚生</t>
    <rPh sb="0" eb="2">
      <t>コウセイ</t>
    </rPh>
    <phoneticPr fontId="2"/>
  </si>
  <si>
    <t>こうせい</t>
    <phoneticPr fontId="2"/>
  </si>
  <si>
    <t>こうたろう</t>
    <phoneticPr fontId="2"/>
  </si>
  <si>
    <r>
      <rPr>
        <sz val="14"/>
        <rFont val="IPAmj明朝"/>
        <family val="1"/>
        <charset val="128"/>
      </rPr>
      <t>公󠄃</t>
    </r>
    <r>
      <rPr>
        <sz val="14"/>
        <rFont val="ＭＳ 明朝"/>
        <family val="1"/>
        <charset val="128"/>
      </rPr>
      <t>太郎</t>
    </r>
    <rPh sb="3" eb="5">
      <t>タロウ</t>
    </rPh>
    <phoneticPr fontId="2"/>
  </si>
  <si>
    <t>千円</t>
    <rPh sb="0" eb="1">
      <t>セン</t>
    </rPh>
    <rPh sb="1" eb="2">
      <t>エン</t>
    </rPh>
    <phoneticPr fontId="2"/>
  </si>
  <si>
    <t>　　　年　月　日</t>
    <rPh sb="3" eb="4">
      <t>ネン</t>
    </rPh>
    <rPh sb="5" eb="6">
      <t>ガツ</t>
    </rPh>
    <rPh sb="7" eb="8">
      <t>ニチ</t>
    </rPh>
    <phoneticPr fontId="2"/>
  </si>
  <si>
    <t>株式会社〇〇</t>
    <rPh sb="0" eb="4">
      <t>カブシキガイシャ</t>
    </rPh>
    <phoneticPr fontId="2"/>
  </si>
  <si>
    <t>旧氏名等（ふりがな）
（改姓日）</t>
    <rPh sb="0" eb="1">
      <t>キュウ</t>
    </rPh>
    <rPh sb="1" eb="2">
      <t>シ</t>
    </rPh>
    <rPh sb="2" eb="3">
      <t>ナ</t>
    </rPh>
    <rPh sb="3" eb="4">
      <t>トウ</t>
    </rPh>
    <rPh sb="12" eb="14">
      <t>カイセイ</t>
    </rPh>
    <rPh sb="14" eb="15">
      <t>ビ</t>
    </rPh>
    <phoneticPr fontId="2"/>
  </si>
  <si>
    <t>平成○年11月○日
厚生労働大臣表彰</t>
    <rPh sb="0" eb="2">
      <t>ヘイセイ</t>
    </rPh>
    <rPh sb="3" eb="4">
      <t>ネン</t>
    </rPh>
    <rPh sb="6" eb="7">
      <t>ガツ</t>
    </rPh>
    <rPh sb="8" eb="9">
      <t>ニチ</t>
    </rPh>
    <phoneticPr fontId="2"/>
  </si>
  <si>
    <r>
      <t>○○大学法学部
昭和23年</t>
    </r>
    <r>
      <rPr>
        <b/>
        <u/>
        <sz val="9"/>
        <color rgb="FFFF0000"/>
        <rFont val="ＭＳ 明朝"/>
        <family val="1"/>
        <charset val="128"/>
      </rPr>
      <t>３月卒</t>
    </r>
    <rPh sb="2" eb="4">
      <t>ダイガク</t>
    </rPh>
    <phoneticPr fontId="2"/>
  </si>
  <si>
    <t>令８秋</t>
    <rPh sb="0" eb="1">
      <t>レイ</t>
    </rPh>
    <rPh sb="2" eb="3">
      <t>アキ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</si>
</sst>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lt;=999]000;[&lt;=99999]000\-00;000\-0000"/>
  </numFmts>
  <fonts count="2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Ｐゴシック"/>
      <family val="3"/>
      <charset val="128"/>
    </font>
    <font>
      <sz val="14"/>
      <name val="ＭＳ 明朝"/>
      <family val="1"/>
      <charset val="128"/>
    </font>
    <font>
      <sz val="10"/>
      <name val="ＭＳ 明朝"/>
      <family val="1"/>
      <charset val="128"/>
    </font>
    <font>
      <sz val="18"/>
      <name val="ＭＳ ゴシック"/>
      <family val="3"/>
      <charset val="128"/>
    </font>
    <font>
      <sz val="12"/>
      <name val="ＭＳ 明朝"/>
      <family val="1"/>
      <charset val="128"/>
    </font>
    <font>
      <sz val="18"/>
      <name val="ＭＳ 明朝"/>
      <family val="1"/>
      <charset val="128"/>
    </font>
    <font>
      <sz val="6"/>
      <name val="ＭＳ 明朝"/>
      <family val="1"/>
      <charset val="128"/>
    </font>
    <font>
      <sz val="8"/>
      <name val="ＭＳ 明朝"/>
      <family val="1"/>
      <charset val="128"/>
    </font>
    <font>
      <sz val="12"/>
      <name val="ＭＳ Ｐゴシック"/>
      <family val="3"/>
      <charset val="128"/>
    </font>
    <font>
      <b/>
      <sz val="9"/>
      <color indexed="81"/>
      <name val="MS P ゴシック"/>
      <family val="3"/>
      <charset val="128"/>
    </font>
    <font>
      <sz val="5"/>
      <name val="ＭＳ 明朝"/>
      <family val="1"/>
      <charset val="128"/>
    </font>
    <font>
      <sz val="10"/>
      <color rgb="FFFF0000"/>
      <name val="ＭＳ 明朝"/>
      <family val="1"/>
      <charset val="128"/>
    </font>
    <font>
      <sz val="14"/>
      <name val="IPAmj明朝"/>
      <family val="1"/>
      <charset val="128"/>
    </font>
    <font>
      <sz val="6"/>
      <color rgb="FFFF0000"/>
      <name val="ＭＳ 明朝"/>
      <family val="1"/>
      <charset val="128"/>
    </font>
    <font>
      <sz val="9"/>
      <color rgb="FFFF0000"/>
      <name val="ＭＳ 明朝"/>
      <family val="1"/>
      <charset val="128"/>
    </font>
    <font>
      <sz val="7"/>
      <name val="ＭＳ 明朝"/>
      <family val="1"/>
      <charset val="128"/>
    </font>
    <font>
      <b/>
      <u/>
      <sz val="9"/>
      <color rgb="FFFF0000"/>
      <name val="ＭＳ 明朝"/>
      <family val="1"/>
      <charset val="128"/>
    </font>
    <font>
      <sz val="8"/>
      <color rgb="FFFF0000"/>
      <name val="ＭＳ 明朝"/>
      <family val="1"/>
      <charset val="128"/>
    </font>
  </fonts>
  <fills count="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s>
  <borders count="95">
    <border>
      <left/>
      <right/>
      <top/>
      <bottom/>
      <diagonal/>
    </border>
    <border>
      <left style="thin">
        <color indexed="64"/>
      </left>
      <right/>
      <top style="thin">
        <color indexed="64"/>
      </top>
      <bottom style="dotted">
        <color indexed="64"/>
      </bottom>
      <diagonal/>
    </border>
    <border>
      <left/>
      <right/>
      <top/>
      <bottom style="thin">
        <color indexed="64"/>
      </bottom>
      <diagonal/>
    </border>
    <border>
      <left style="thin">
        <color indexed="64"/>
      </left>
      <right/>
      <top/>
      <bottom style="dotted">
        <color indexed="64"/>
      </bottom>
      <diagonal/>
    </border>
    <border>
      <left/>
      <right/>
      <top style="thin">
        <color indexed="64"/>
      </top>
      <bottom/>
      <diagonal/>
    </border>
    <border>
      <left/>
      <right/>
      <top style="thin">
        <color indexed="64"/>
      </top>
      <bottom style="dotted">
        <color indexed="64"/>
      </bottom>
      <diagonal/>
    </border>
    <border>
      <left style="thin">
        <color indexed="64"/>
      </left>
      <right/>
      <top/>
      <bottom/>
      <diagonal/>
    </border>
    <border>
      <left style="thin">
        <color indexed="64"/>
      </left>
      <right/>
      <top style="dotted">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thin">
        <color indexed="64"/>
      </right>
      <top/>
      <bottom style="thin">
        <color indexed="64"/>
      </bottom>
      <diagonal/>
    </border>
    <border>
      <left style="dotted">
        <color indexed="64"/>
      </left>
      <right/>
      <top style="thin">
        <color indexed="64"/>
      </top>
      <bottom style="dotted">
        <color indexed="64"/>
      </bottom>
      <diagonal/>
    </border>
    <border>
      <left style="medium">
        <color indexed="64"/>
      </left>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indexed="64"/>
      </right>
      <top/>
      <bottom/>
      <diagonal/>
    </border>
    <border>
      <left style="dotted">
        <color indexed="64"/>
      </left>
      <right/>
      <top style="dotted">
        <color indexed="64"/>
      </top>
      <bottom style="thin">
        <color indexed="64"/>
      </bottom>
      <diagonal/>
    </border>
  </borders>
  <cellStyleXfs count="2">
    <xf numFmtId="0" fontId="0" fillId="0" borderId="0"/>
    <xf numFmtId="38" fontId="1" fillId="0" borderId="0" applyFont="0" applyFill="0" applyBorder="0" applyAlignment="0" applyProtection="0"/>
  </cellStyleXfs>
  <cellXfs count="628">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4" xfId="0" applyNumberFormat="1" applyFont="1" applyBorder="1" applyAlignment="1">
      <alignment horizontal="center" vertical="center"/>
    </xf>
    <xf numFmtId="0" fontId="7" fillId="0" borderId="2" xfId="0" applyNumberFormat="1" applyFont="1" applyBorder="1" applyAlignment="1">
      <alignment horizontal="center" vertical="center"/>
    </xf>
    <xf numFmtId="0" fontId="7" fillId="0" borderId="0" xfId="0" applyNumberFormat="1" applyFont="1" applyBorder="1" applyAlignment="1">
      <alignment horizontal="center" vertical="center"/>
    </xf>
    <xf numFmtId="0" fontId="4" fillId="0" borderId="0" xfId="0" applyFont="1" applyBorder="1" applyAlignment="1">
      <alignment horizontal="center" vertical="center"/>
    </xf>
    <xf numFmtId="57" fontId="7" fillId="0" borderId="0" xfId="0" applyNumberFormat="1" applyFont="1" applyBorder="1" applyAlignment="1">
      <alignment vertical="center"/>
    </xf>
    <xf numFmtId="0" fontId="4" fillId="0" borderId="5" xfId="0" applyFont="1" applyBorder="1" applyAlignment="1">
      <alignment horizontal="center" vertical="center"/>
    </xf>
    <xf numFmtId="0" fontId="7" fillId="0" borderId="6" xfId="0" applyNumberFormat="1" applyFont="1" applyBorder="1" applyAlignment="1">
      <alignment horizontal="center" vertical="center"/>
    </xf>
    <xf numFmtId="0" fontId="3" fillId="0" borderId="4" xfId="0" applyFont="1" applyBorder="1" applyAlignment="1">
      <alignment vertical="center"/>
    </xf>
    <xf numFmtId="57" fontId="7" fillId="0" borderId="2" xfId="0" applyNumberFormat="1" applyFont="1" applyBorder="1" applyAlignment="1">
      <alignment vertical="center"/>
    </xf>
    <xf numFmtId="0" fontId="4" fillId="0" borderId="4" xfId="0" applyFont="1" applyBorder="1" applyAlignment="1">
      <alignment horizontal="center" vertical="center"/>
    </xf>
    <xf numFmtId="57" fontId="7" fillId="0" borderId="4" xfId="0" applyNumberFormat="1" applyFont="1" applyBorder="1" applyAlignment="1">
      <alignment vertical="center"/>
    </xf>
    <xf numFmtId="0" fontId="11" fillId="0" borderId="7" xfId="0" applyNumberFormat="1" applyFont="1" applyBorder="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0" fontId="11" fillId="0" borderId="8" xfId="0" applyFont="1" applyBorder="1" applyAlignment="1">
      <alignment horizontal="center" vertical="distributed" wrapText="1"/>
    </xf>
    <xf numFmtId="0" fontId="11" fillId="0" borderId="9" xfId="0" applyFont="1" applyBorder="1" applyAlignment="1">
      <alignment horizontal="left" vertical="distributed" wrapText="1"/>
    </xf>
    <xf numFmtId="0" fontId="3" fillId="0" borderId="10" xfId="0" applyFont="1" applyBorder="1" applyAlignment="1">
      <alignment horizontal="center" vertical="center"/>
    </xf>
    <xf numFmtId="0" fontId="3" fillId="0" borderId="0"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12" fillId="0" borderId="12" xfId="0" applyFont="1" applyBorder="1" applyAlignment="1">
      <alignment horizontal="center" vertical="center" wrapText="1"/>
    </xf>
    <xf numFmtId="0" fontId="3" fillId="0" borderId="0" xfId="0" applyNumberFormat="1" applyFont="1" applyAlignment="1">
      <alignment vertical="center"/>
    </xf>
    <xf numFmtId="0" fontId="3" fillId="0" borderId="14" xfId="0" applyFont="1" applyBorder="1" applyAlignment="1">
      <alignment vertical="center"/>
    </xf>
    <xf numFmtId="0" fontId="3"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5" xfId="0" applyFont="1" applyFill="1" applyBorder="1" applyAlignment="1">
      <alignment horizontal="lef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12" fillId="0" borderId="18" xfId="0" applyFont="1" applyBorder="1" applyAlignment="1">
      <alignment horizontal="center" vertical="center"/>
    </xf>
    <xf numFmtId="0" fontId="3" fillId="4" borderId="15" xfId="0" applyFont="1" applyFill="1" applyBorder="1" applyAlignment="1">
      <alignment horizontal="left"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5" borderId="15" xfId="0" applyFont="1" applyFill="1" applyBorder="1" applyAlignment="1">
      <alignment horizontal="left" vertical="center"/>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3" fillId="0" borderId="19" xfId="0" applyFont="1" applyBorder="1" applyAlignment="1">
      <alignment vertical="center"/>
    </xf>
    <xf numFmtId="0" fontId="3" fillId="0" borderId="6" xfId="0" applyNumberFormat="1" applyFont="1" applyBorder="1" applyAlignment="1">
      <alignment horizontal="center"/>
    </xf>
    <xf numFmtId="0" fontId="4" fillId="0" borderId="0" xfId="0" applyNumberFormat="1" applyFont="1" applyBorder="1" applyAlignment="1">
      <alignment horizontal="center" vertical="center"/>
    </xf>
    <xf numFmtId="49" fontId="9" fillId="0" borderId="12" xfId="0" applyNumberFormat="1" applyFont="1" applyBorder="1" applyAlignment="1">
      <alignment vertical="center"/>
    </xf>
    <xf numFmtId="49" fontId="3" fillId="0" borderId="12" xfId="0" applyNumberFormat="1" applyFont="1" applyBorder="1" applyAlignment="1">
      <alignment vertical="center"/>
    </xf>
    <xf numFmtId="0" fontId="6" fillId="0" borderId="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0" xfId="0" applyFont="1" applyFill="1" applyBorder="1" applyAlignment="1">
      <alignment vertical="center"/>
    </xf>
    <xf numFmtId="0" fontId="6" fillId="0" borderId="4" xfId="0" applyFont="1" applyFill="1" applyBorder="1" applyAlignment="1">
      <alignment vertical="center"/>
    </xf>
    <xf numFmtId="0" fontId="6" fillId="0" borderId="21" xfId="0" applyFont="1" applyFill="1" applyBorder="1" applyAlignment="1">
      <alignment vertical="center"/>
    </xf>
    <xf numFmtId="57" fontId="9" fillId="0" borderId="0" xfId="0" applyNumberFormat="1" applyFont="1" applyBorder="1" applyAlignment="1">
      <alignment vertical="center"/>
    </xf>
    <xf numFmtId="0" fontId="3" fillId="0" borderId="0" xfId="0" applyFont="1"/>
    <xf numFmtId="57" fontId="3" fillId="4" borderId="0" xfId="0" applyNumberFormat="1" applyFont="1" applyFill="1" applyAlignment="1">
      <alignment vertical="center"/>
    </xf>
    <xf numFmtId="57" fontId="3" fillId="0" borderId="0" xfId="0" applyNumberFormat="1" applyFont="1" applyFill="1" applyAlignment="1">
      <alignment vertical="center"/>
    </xf>
    <xf numFmtId="57" fontId="3" fillId="3" borderId="0" xfId="0" applyNumberFormat="1" applyFont="1" applyFill="1" applyAlignment="1">
      <alignment vertical="center"/>
    </xf>
    <xf numFmtId="0" fontId="3" fillId="0" borderId="0" xfId="0" applyNumberFormat="1" applyFont="1"/>
    <xf numFmtId="57" fontId="3" fillId="0" borderId="0" xfId="0" applyNumberFormat="1" applyFont="1"/>
    <xf numFmtId="57" fontId="9" fillId="0" borderId="22" xfId="0" applyNumberFormat="1" applyFont="1" applyBorder="1" applyAlignment="1">
      <alignment vertical="center"/>
    </xf>
    <xf numFmtId="57" fontId="9" fillId="0" borderId="13" xfId="0" applyNumberFormat="1" applyFont="1" applyBorder="1" applyAlignment="1">
      <alignment vertical="center"/>
    </xf>
    <xf numFmtId="0" fontId="7" fillId="0" borderId="4" xfId="0" applyFont="1" applyBorder="1" applyAlignment="1">
      <alignment vertical="center"/>
    </xf>
    <xf numFmtId="0" fontId="9" fillId="0" borderId="0" xfId="0" applyNumberFormat="1" applyFont="1" applyBorder="1" applyAlignment="1">
      <alignment vertical="center"/>
    </xf>
    <xf numFmtId="0" fontId="7" fillId="0" borderId="2" xfId="0" applyFont="1" applyBorder="1" applyAlignment="1">
      <alignment vertical="center"/>
    </xf>
    <xf numFmtId="49" fontId="9" fillId="0" borderId="0" xfId="0" applyNumberFormat="1" applyFont="1" applyBorder="1" applyAlignment="1">
      <alignment vertical="center"/>
    </xf>
    <xf numFmtId="0" fontId="6" fillId="0" borderId="19" xfId="0" applyFont="1" applyFill="1" applyBorder="1" applyAlignment="1">
      <alignment vertical="center"/>
    </xf>
    <xf numFmtId="0" fontId="6" fillId="0" borderId="2" xfId="0" applyFont="1" applyFill="1" applyBorder="1" applyAlignment="1">
      <alignment vertical="center"/>
    </xf>
    <xf numFmtId="0" fontId="6" fillId="0" borderId="14" xfId="0" applyFont="1" applyFill="1" applyBorder="1" applyAlignment="1">
      <alignment vertical="center"/>
    </xf>
    <xf numFmtId="0" fontId="3" fillId="0" borderId="0" xfId="0" applyNumberFormat="1" applyFont="1" applyBorder="1" applyAlignment="1">
      <alignment horizontal="center"/>
    </xf>
    <xf numFmtId="0" fontId="3" fillId="0" borderId="0" xfId="0" applyFont="1" applyBorder="1"/>
    <xf numFmtId="0" fontId="3" fillId="0" borderId="22" xfId="0" applyFont="1" applyBorder="1"/>
    <xf numFmtId="0" fontId="7" fillId="0" borderId="0" xfId="0" applyFont="1" applyBorder="1"/>
    <xf numFmtId="0" fontId="7" fillId="0" borderId="0" xfId="0" applyFont="1" applyBorder="1" applyAlignment="1">
      <alignment vertical="center"/>
    </xf>
    <xf numFmtId="0" fontId="11" fillId="0" borderId="0" xfId="0" applyNumberFormat="1" applyFont="1" applyBorder="1" applyAlignment="1">
      <alignment horizontal="center" vertical="center"/>
    </xf>
    <xf numFmtId="57" fontId="11" fillId="0" borderId="0" xfId="0" applyNumberFormat="1" applyFont="1" applyBorder="1" applyAlignment="1">
      <alignment horizontal="center" vertical="center"/>
    </xf>
    <xf numFmtId="57" fontId="11" fillId="0" borderId="13" xfId="0" applyNumberFormat="1" applyFont="1" applyBorder="1" applyAlignment="1">
      <alignment horizontal="center" vertical="center"/>
    </xf>
    <xf numFmtId="57" fontId="11" fillId="0" borderId="0" xfId="0" applyNumberFormat="1" applyFont="1" applyBorder="1" applyAlignment="1">
      <alignment vertical="center"/>
    </xf>
    <xf numFmtId="0" fontId="6" fillId="0" borderId="0" xfId="0" applyFont="1" applyFill="1" applyBorder="1" applyAlignment="1">
      <alignment horizontal="center" vertical="center"/>
    </xf>
    <xf numFmtId="0" fontId="3" fillId="0" borderId="6" xfId="0" applyFont="1" applyBorder="1"/>
    <xf numFmtId="0" fontId="7" fillId="0" borderId="2" xfId="0" applyFont="1" applyBorder="1"/>
    <xf numFmtId="0" fontId="3" fillId="0" borderId="2" xfId="0" applyNumberFormat="1" applyFont="1" applyBorder="1" applyAlignment="1">
      <alignment horizontal="center"/>
    </xf>
    <xf numFmtId="0" fontId="7" fillId="0" borderId="4" xfId="0" applyFont="1" applyBorder="1"/>
    <xf numFmtId="0" fontId="11" fillId="0" borderId="23" xfId="0" applyNumberFormat="1" applyFont="1" applyBorder="1" applyAlignment="1">
      <alignment horizontal="center" vertical="center"/>
    </xf>
    <xf numFmtId="57" fontId="11" fillId="0" borderId="23" xfId="0" applyNumberFormat="1" applyFont="1" applyBorder="1" applyAlignment="1">
      <alignment horizontal="center" vertical="center"/>
    </xf>
    <xf numFmtId="57" fontId="11" fillId="0" borderId="24" xfId="0" applyNumberFormat="1" applyFont="1" applyBorder="1" applyAlignment="1">
      <alignment horizontal="center" vertical="center"/>
    </xf>
    <xf numFmtId="57" fontId="11" fillId="0" borderId="25" xfId="0" applyNumberFormat="1" applyFont="1" applyBorder="1" applyAlignment="1">
      <alignment horizontal="center" vertical="center"/>
    </xf>
    <xf numFmtId="0" fontId="3" fillId="0" borderId="0" xfId="0" applyNumberFormat="1" applyFont="1" applyAlignment="1">
      <alignment horizontal="center"/>
    </xf>
    <xf numFmtId="49" fontId="3" fillId="0" borderId="0" xfId="0" applyNumberFormat="1" applyFont="1"/>
    <xf numFmtId="0" fontId="10" fillId="0" borderId="0" xfId="0" applyFont="1" applyBorder="1" applyAlignment="1">
      <alignment horizontal="center" vertical="top"/>
    </xf>
    <xf numFmtId="0" fontId="3" fillId="0" borderId="0" xfId="0" applyFont="1" applyBorder="1" applyAlignment="1"/>
    <xf numFmtId="0" fontId="3" fillId="0" borderId="0" xfId="0" applyFont="1" applyBorder="1" applyAlignment="1">
      <alignment horizontal="left" vertical="center" indent="1"/>
    </xf>
    <xf numFmtId="0" fontId="12" fillId="0" borderId="6" xfId="0" applyNumberFormat="1" applyFont="1" applyBorder="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horizontal="center" vertical="center" shrinkToFit="1"/>
    </xf>
    <xf numFmtId="0" fontId="12" fillId="0" borderId="0" xfId="0" applyFont="1" applyBorder="1" applyAlignment="1">
      <alignment vertical="center"/>
    </xf>
    <xf numFmtId="0" fontId="4" fillId="0" borderId="0" xfId="0" applyFont="1" applyBorder="1" applyAlignment="1">
      <alignment vertical="center"/>
    </xf>
    <xf numFmtId="57" fontId="11" fillId="0" borderId="0" xfId="0" applyNumberFormat="1" applyFont="1" applyBorder="1" applyAlignment="1">
      <alignment horizontal="right" vertical="top"/>
    </xf>
    <xf numFmtId="0" fontId="3" fillId="0" borderId="0" xfId="0" applyFont="1" applyBorder="1" applyAlignment="1">
      <alignment horizontal="right" vertical="top"/>
    </xf>
    <xf numFmtId="0" fontId="11" fillId="0" borderId="0" xfId="0" applyFont="1" applyBorder="1" applyAlignment="1">
      <alignment horizontal="right" vertical="top"/>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NumberFormat="1" applyFont="1" applyBorder="1" applyAlignment="1">
      <alignment horizontal="center"/>
    </xf>
    <xf numFmtId="0" fontId="7" fillId="0" borderId="21" xfId="0" applyNumberFormat="1" applyFont="1" applyBorder="1" applyAlignment="1">
      <alignment horizontal="center" vertical="distributed"/>
    </xf>
    <xf numFmtId="0" fontId="7" fillId="0" borderId="32" xfId="0" applyFont="1" applyBorder="1" applyAlignment="1">
      <alignment vertical="center"/>
    </xf>
    <xf numFmtId="0" fontId="4" fillId="0" borderId="32" xfId="0" applyFont="1" applyBorder="1" applyAlignment="1">
      <alignment horizontal="center" vertical="center"/>
    </xf>
    <xf numFmtId="0" fontId="7" fillId="0" borderId="32" xfId="0" applyNumberFormat="1" applyFont="1" applyBorder="1" applyAlignment="1">
      <alignment horizontal="center" vertical="center"/>
    </xf>
    <xf numFmtId="0" fontId="7" fillId="0" borderId="33" xfId="0" applyNumberFormat="1" applyFont="1" applyBorder="1" applyAlignment="1">
      <alignment horizontal="center" vertical="center"/>
    </xf>
    <xf numFmtId="0" fontId="7" fillId="0" borderId="22" xfId="0" applyNumberFormat="1" applyFont="1" applyBorder="1" applyAlignment="1">
      <alignment horizontal="center" vertical="center"/>
    </xf>
    <xf numFmtId="0" fontId="7" fillId="0" borderId="34"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3" fillId="0" borderId="35" xfId="0" applyNumberFormat="1" applyFont="1" applyBorder="1" applyAlignment="1">
      <alignment horizontal="center"/>
    </xf>
    <xf numFmtId="0" fontId="11" fillId="0" borderId="36" xfId="0" applyFont="1" applyBorder="1" applyAlignment="1">
      <alignment horizontal="center" vertical="distributed" wrapText="1"/>
    </xf>
    <xf numFmtId="0" fontId="3" fillId="0" borderId="16" xfId="0" applyFont="1" applyBorder="1" applyAlignment="1">
      <alignment vertical="center"/>
    </xf>
    <xf numFmtId="0" fontId="3" fillId="0" borderId="17" xfId="0" applyFont="1" applyBorder="1" applyAlignment="1">
      <alignment vertical="center"/>
    </xf>
    <xf numFmtId="57" fontId="11" fillId="0" borderId="22" xfId="0" applyNumberFormat="1"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12" fillId="0" borderId="2" xfId="0" applyNumberFormat="1" applyFont="1" applyBorder="1" applyAlignment="1">
      <alignment horizontal="center" vertical="center"/>
    </xf>
    <xf numFmtId="0" fontId="12" fillId="0" borderId="39" xfId="0" applyNumberFormat="1" applyFont="1" applyBorder="1" applyAlignment="1">
      <alignment horizontal="center" vertical="center"/>
    </xf>
    <xf numFmtId="0" fontId="12" fillId="0" borderId="40" xfId="0" applyNumberFormat="1" applyFont="1" applyBorder="1" applyAlignment="1">
      <alignment horizontal="center" vertical="center"/>
    </xf>
    <xf numFmtId="0" fontId="8" fillId="0" borderId="0" xfId="0" applyFont="1" applyBorder="1" applyAlignment="1">
      <alignment horizontal="center" vertical="top"/>
    </xf>
    <xf numFmtId="0" fontId="4" fillId="0" borderId="41" xfId="0" applyFont="1" applyBorder="1" applyAlignment="1">
      <alignment horizontal="center" vertical="center"/>
    </xf>
    <xf numFmtId="57" fontId="7" fillId="0" borderId="42" xfId="0" applyNumberFormat="1" applyFont="1" applyBorder="1" applyAlignment="1">
      <alignment horizontal="left" vertical="center"/>
    </xf>
    <xf numFmtId="57" fontId="7" fillId="0" borderId="14" xfId="0" applyNumberFormat="1" applyFont="1" applyBorder="1" applyAlignment="1">
      <alignment horizontal="left" vertical="center"/>
    </xf>
    <xf numFmtId="57" fontId="7" fillId="0" borderId="43" xfId="0" applyNumberFormat="1" applyFont="1" applyBorder="1" applyAlignment="1">
      <alignment horizontal="left" vertical="center"/>
    </xf>
    <xf numFmtId="0" fontId="4" fillId="0" borderId="0" xfId="0" applyFont="1" applyBorder="1" applyAlignment="1">
      <alignment horizontal="left" vertical="center" wrapText="1"/>
    </xf>
    <xf numFmtId="0" fontId="0" fillId="0" borderId="0" xfId="0" applyBorder="1" applyAlignment="1">
      <alignment horizontal="left" vertical="center" wrapText="1"/>
    </xf>
    <xf numFmtId="0" fontId="12" fillId="0" borderId="0" xfId="0" applyFont="1" applyBorder="1" applyAlignment="1">
      <alignment horizontal="left" vertical="center" wrapText="1"/>
    </xf>
    <xf numFmtId="0" fontId="12" fillId="0" borderId="0" xfId="0" applyNumberFormat="1" applyFont="1" applyBorder="1" applyAlignment="1">
      <alignment vertical="center"/>
    </xf>
    <xf numFmtId="0" fontId="12" fillId="0" borderId="34"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42" xfId="0" applyNumberFormat="1" applyFont="1" applyBorder="1" applyAlignment="1">
      <alignment horizontal="center" vertical="center"/>
    </xf>
    <xf numFmtId="0" fontId="12" fillId="0" borderId="44" xfId="0" applyNumberFormat="1" applyFont="1" applyBorder="1" applyAlignment="1">
      <alignment horizontal="center" vertical="center"/>
    </xf>
    <xf numFmtId="0" fontId="3" fillId="0" borderId="12" xfId="0" applyFont="1" applyBorder="1" applyAlignment="1">
      <alignment vertical="center"/>
    </xf>
    <xf numFmtId="49" fontId="3" fillId="0" borderId="0" xfId="0" applyNumberFormat="1" applyFont="1" applyAlignment="1">
      <alignment vertical="center" wrapText="1"/>
    </xf>
    <xf numFmtId="57" fontId="3" fillId="6" borderId="0" xfId="0" applyNumberFormat="1" applyFont="1" applyFill="1" applyAlignment="1">
      <alignment vertical="center"/>
    </xf>
    <xf numFmtId="0" fontId="11" fillId="0" borderId="25" xfId="0" applyFont="1" applyBorder="1" applyAlignment="1">
      <alignment horizontal="right" vertical="top"/>
    </xf>
    <xf numFmtId="0" fontId="3" fillId="0" borderId="44" xfId="0" applyFont="1" applyBorder="1" applyAlignment="1">
      <alignment horizontal="right" vertical="top"/>
    </xf>
    <xf numFmtId="0" fontId="3" fillId="0" borderId="42" xfId="0" applyFont="1" applyBorder="1" applyAlignment="1">
      <alignment horizontal="right" vertical="top"/>
    </xf>
    <xf numFmtId="0" fontId="11" fillId="0" borderId="24" xfId="0" applyFont="1" applyBorder="1" applyAlignment="1">
      <alignment horizontal="right" vertical="top"/>
    </xf>
    <xf numFmtId="0" fontId="9" fillId="0" borderId="22" xfId="0" applyNumberFormat="1" applyFont="1" applyBorder="1" applyAlignment="1">
      <alignment vertical="center"/>
    </xf>
    <xf numFmtId="0" fontId="3" fillId="0" borderId="14" xfId="0" applyNumberFormat="1" applyFont="1" applyBorder="1" applyAlignment="1">
      <alignment horizontal="center"/>
    </xf>
    <xf numFmtId="0" fontId="12" fillId="0" borderId="14" xfId="0" applyNumberFormat="1" applyFont="1" applyBorder="1" applyAlignment="1">
      <alignment horizontal="center" vertical="center"/>
    </xf>
    <xf numFmtId="177" fontId="12" fillId="0" borderId="2" xfId="0" applyNumberFormat="1" applyFont="1" applyBorder="1" applyAlignment="1">
      <alignment horizontal="center" vertical="center"/>
    </xf>
    <xf numFmtId="177" fontId="12" fillId="0" borderId="39" xfId="0" applyNumberFormat="1" applyFont="1" applyBorder="1" applyAlignment="1">
      <alignment horizontal="center" vertical="center"/>
    </xf>
    <xf numFmtId="0" fontId="7" fillId="0" borderId="13" xfId="0" applyNumberFormat="1" applyFont="1" applyBorder="1" applyAlignment="1">
      <alignment horizontal="center" vertical="distributed"/>
    </xf>
    <xf numFmtId="0" fontId="11" fillId="0" borderId="45" xfId="0" applyFont="1" applyBorder="1" applyAlignment="1">
      <alignment horizontal="right" vertical="top"/>
    </xf>
    <xf numFmtId="0" fontId="11" fillId="0" borderId="46" xfId="0" applyFont="1" applyBorder="1" applyAlignment="1">
      <alignment horizontal="right" vertical="top"/>
    </xf>
    <xf numFmtId="177" fontId="12" fillId="0" borderId="14" xfId="0" applyNumberFormat="1" applyFont="1" applyBorder="1" applyAlignment="1">
      <alignment horizontal="center" vertical="center"/>
    </xf>
    <xf numFmtId="0" fontId="3" fillId="0" borderId="48" xfId="0" applyNumberFormat="1" applyFont="1" applyBorder="1" applyAlignment="1">
      <alignment horizontal="center"/>
    </xf>
    <xf numFmtId="0" fontId="3" fillId="0" borderId="12" xfId="0" applyNumberFormat="1" applyFont="1" applyBorder="1" applyAlignment="1">
      <alignment vertical="center"/>
    </xf>
    <xf numFmtId="0" fontId="3" fillId="6" borderId="12" xfId="0" applyFont="1" applyFill="1" applyBorder="1" applyAlignment="1">
      <alignment vertical="center"/>
    </xf>
    <xf numFmtId="0" fontId="11" fillId="0" borderId="49" xfId="0" applyFont="1" applyBorder="1" applyAlignment="1">
      <alignment horizontal="center" vertical="center" wrapText="1"/>
    </xf>
    <xf numFmtId="0" fontId="3" fillId="0" borderId="50" xfId="0" applyFont="1" applyBorder="1" applyAlignment="1"/>
    <xf numFmtId="0" fontId="3" fillId="0" borderId="51" xfId="0" applyFont="1" applyBorder="1" applyAlignment="1"/>
    <xf numFmtId="0" fontId="0" fillId="0" borderId="0" xfId="0" applyAlignment="1">
      <alignment vertical="center"/>
    </xf>
    <xf numFmtId="0" fontId="3" fillId="0" borderId="22" xfId="0" applyNumberFormat="1" applyFont="1" applyBorder="1" applyAlignment="1">
      <alignment horizontal="center"/>
    </xf>
    <xf numFmtId="0" fontId="12" fillId="0" borderId="0" xfId="0" applyNumberFormat="1" applyFont="1" applyBorder="1" applyAlignment="1">
      <alignment horizontal="center" vertical="center"/>
    </xf>
    <xf numFmtId="57" fontId="7" fillId="0" borderId="0" xfId="0" applyNumberFormat="1" applyFont="1" applyBorder="1" applyAlignment="1">
      <alignment horizontal="left" vertical="center"/>
    </xf>
    <xf numFmtId="57" fontId="7" fillId="0" borderId="13" xfId="0" applyNumberFormat="1" applyFont="1" applyBorder="1" applyAlignment="1">
      <alignment horizontal="left" vertical="center"/>
    </xf>
    <xf numFmtId="57" fontId="7" fillId="0" borderId="32" xfId="0" applyNumberFormat="1" applyFont="1" applyBorder="1" applyAlignment="1">
      <alignment horizontal="left" vertical="center"/>
    </xf>
    <xf numFmtId="0" fontId="3" fillId="0" borderId="8" xfId="0" applyFont="1" applyBorder="1" applyAlignment="1"/>
    <xf numFmtId="0" fontId="3" fillId="0" borderId="6" xfId="0" applyFont="1" applyBorder="1" applyAlignment="1"/>
    <xf numFmtId="0" fontId="3" fillId="0" borderId="0" xfId="0" applyFont="1" applyFill="1" applyBorder="1" applyAlignment="1">
      <alignment vertical="center"/>
    </xf>
    <xf numFmtId="0" fontId="3" fillId="0" borderId="34" xfId="0" applyFont="1" applyBorder="1"/>
    <xf numFmtId="0" fontId="4" fillId="0" borderId="0" xfId="0" applyFont="1" applyBorder="1"/>
    <xf numFmtId="0" fontId="12" fillId="0" borderId="0" xfId="0" applyFont="1" applyBorder="1" applyAlignment="1">
      <alignment horizontal="left" vertical="center"/>
    </xf>
    <xf numFmtId="0" fontId="12" fillId="0" borderId="0" xfId="0" applyNumberFormat="1" applyFont="1" applyBorder="1" applyAlignment="1">
      <alignment horizontal="left" vertical="center" wrapText="1"/>
    </xf>
    <xf numFmtId="0" fontId="12" fillId="0" borderId="0" xfId="0" applyNumberFormat="1" applyFont="1" applyBorder="1" applyAlignment="1">
      <alignment horizontal="left" vertical="center"/>
    </xf>
    <xf numFmtId="49" fontId="7" fillId="0" borderId="12" xfId="0" applyNumberFormat="1" applyFont="1" applyBorder="1" applyAlignment="1">
      <alignment vertical="center"/>
    </xf>
    <xf numFmtId="58" fontId="3" fillId="6" borderId="12" xfId="0" applyNumberFormat="1" applyFont="1" applyFill="1" applyBorder="1" applyAlignment="1">
      <alignment vertical="center" shrinkToFit="1"/>
    </xf>
    <xf numFmtId="0" fontId="3" fillId="0" borderId="22" xfId="0" applyFont="1" applyBorder="1" applyAlignment="1">
      <alignment horizontal="right" vertical="top"/>
    </xf>
    <xf numFmtId="0" fontId="4" fillId="0" borderId="52" xfId="0" applyFont="1" applyBorder="1" applyAlignment="1">
      <alignment horizontal="center" vertical="center"/>
    </xf>
    <xf numFmtId="0" fontId="4" fillId="0" borderId="53" xfId="0" applyFont="1" applyBorder="1" applyAlignment="1">
      <alignment horizontal="center" vertical="center"/>
    </xf>
    <xf numFmtId="57" fontId="7" fillId="0" borderId="54" xfId="0" applyNumberFormat="1" applyFont="1" applyBorder="1" applyAlignment="1">
      <alignment horizontal="left" vertical="center"/>
    </xf>
    <xf numFmtId="0" fontId="11" fillId="0" borderId="22" xfId="0" applyFont="1" applyBorder="1" applyAlignment="1">
      <alignment horizontal="right" vertical="top"/>
    </xf>
    <xf numFmtId="0" fontId="7" fillId="0" borderId="6" xfId="0" applyNumberFormat="1" applyFont="1" applyBorder="1" applyAlignment="1">
      <alignment horizontal="left" vertical="center"/>
    </xf>
    <xf numFmtId="0" fontId="3" fillId="0" borderId="0" xfId="0" applyNumberFormat="1" applyFont="1" applyBorder="1" applyAlignment="1">
      <alignment horizontal="left"/>
    </xf>
    <xf numFmtId="0" fontId="3" fillId="0" borderId="0" xfId="0" applyFont="1" applyBorder="1" applyAlignment="1">
      <alignment horizontal="left"/>
    </xf>
    <xf numFmtId="0" fontId="3" fillId="0" borderId="22" xfId="0" applyFont="1" applyBorder="1" applyAlignment="1">
      <alignment horizontal="left"/>
    </xf>
    <xf numFmtId="0" fontId="11" fillId="0" borderId="24" xfId="0" applyFont="1" applyFill="1" applyBorder="1" applyAlignment="1">
      <alignment horizontal="right" vertical="top"/>
    </xf>
    <xf numFmtId="0" fontId="3" fillId="0" borderId="42" xfId="0" applyFont="1" applyFill="1" applyBorder="1" applyAlignment="1">
      <alignment horizontal="right" vertical="top"/>
    </xf>
    <xf numFmtId="0" fontId="11" fillId="0" borderId="7" xfId="0" applyNumberFormat="1" applyFont="1" applyFill="1" applyBorder="1" applyAlignment="1">
      <alignment horizontal="center" vertical="center"/>
    </xf>
    <xf numFmtId="0" fontId="11" fillId="0" borderId="23" xfId="0" applyNumberFormat="1" applyFont="1" applyFill="1" applyBorder="1" applyAlignment="1">
      <alignment horizontal="center" vertical="center"/>
    </xf>
    <xf numFmtId="57" fontId="11" fillId="0" borderId="23" xfId="0" applyNumberFormat="1" applyFont="1" applyFill="1" applyBorder="1" applyAlignment="1">
      <alignment horizontal="center" vertical="center"/>
    </xf>
    <xf numFmtId="57" fontId="11" fillId="0" borderId="24"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40" xfId="0" applyNumberFormat="1" applyFont="1" applyFill="1" applyBorder="1" applyAlignment="1">
      <alignment horizontal="center" vertical="center"/>
    </xf>
    <xf numFmtId="0" fontId="7" fillId="0" borderId="42" xfId="0" applyNumberFormat="1" applyFont="1" applyFill="1" applyBorder="1" applyAlignment="1">
      <alignment horizontal="center" vertical="center"/>
    </xf>
    <xf numFmtId="0" fontId="7" fillId="0" borderId="3" xfId="0" applyNumberFormat="1" applyFont="1" applyBorder="1" applyAlignment="1">
      <alignment horizontal="center" vertical="center"/>
    </xf>
    <xf numFmtId="0" fontId="7" fillId="0" borderId="40" xfId="0" applyNumberFormat="1" applyFont="1" applyBorder="1" applyAlignment="1">
      <alignment horizontal="center" vertical="center"/>
    </xf>
    <xf numFmtId="0" fontId="7" fillId="0" borderId="44" xfId="0" applyNumberFormat="1" applyFont="1" applyBorder="1" applyAlignment="1">
      <alignment horizontal="center" vertical="center"/>
    </xf>
    <xf numFmtId="0" fontId="11" fillId="0" borderId="45" xfId="0" applyFont="1" applyFill="1" applyBorder="1" applyAlignment="1">
      <alignment horizontal="right" vertical="top"/>
    </xf>
    <xf numFmtId="0" fontId="11" fillId="0" borderId="55" xfId="0" applyFont="1" applyBorder="1" applyAlignment="1">
      <alignment horizontal="center" vertical="center" wrapText="1"/>
    </xf>
    <xf numFmtId="0" fontId="11" fillId="0" borderId="55" xfId="0" applyFont="1" applyBorder="1" applyAlignment="1">
      <alignment horizontal="left" vertical="distributed" wrapText="1"/>
    </xf>
    <xf numFmtId="0" fontId="3" fillId="0" borderId="56" xfId="0" applyNumberFormat="1" applyFont="1" applyBorder="1" applyAlignment="1">
      <alignment horizontal="center" vertical="center"/>
    </xf>
    <xf numFmtId="0" fontId="7" fillId="0" borderId="55" xfId="0" applyFont="1" applyBorder="1" applyAlignment="1">
      <alignment horizontal="center" vertical="center" wrapText="1"/>
    </xf>
    <xf numFmtId="0" fontId="9" fillId="0" borderId="0" xfId="0" applyFont="1" applyBorder="1" applyAlignment="1">
      <alignment horizontal="left" vertical="center"/>
    </xf>
    <xf numFmtId="0" fontId="12" fillId="0" borderId="57" xfId="0" applyFont="1" applyBorder="1" applyAlignment="1">
      <alignment horizontal="center" vertical="center"/>
    </xf>
    <xf numFmtId="0" fontId="4" fillId="0" borderId="8" xfId="0" applyNumberFormat="1" applyFont="1" applyBorder="1" applyAlignment="1">
      <alignment horizontal="left" vertical="center"/>
    </xf>
    <xf numFmtId="0" fontId="3" fillId="0" borderId="32" xfId="0" applyFont="1" applyBorder="1" applyAlignment="1">
      <alignment vertical="center"/>
    </xf>
    <xf numFmtId="0" fontId="3" fillId="0" borderId="32" xfId="0" applyNumberFormat="1" applyFont="1" applyBorder="1" applyAlignment="1">
      <alignment horizontal="center"/>
    </xf>
    <xf numFmtId="0" fontId="3" fillId="0" borderId="32" xfId="0" applyFont="1" applyBorder="1"/>
    <xf numFmtId="0" fontId="3" fillId="0" borderId="33" xfId="0" applyFont="1" applyBorder="1"/>
    <xf numFmtId="57" fontId="3" fillId="0" borderId="0" xfId="0" applyNumberFormat="1" applyFont="1" applyFill="1" applyBorder="1" applyAlignment="1">
      <alignment vertical="center"/>
    </xf>
    <xf numFmtId="0" fontId="3" fillId="0" borderId="0" xfId="0" applyNumberFormat="1" applyFont="1" applyBorder="1"/>
    <xf numFmtId="57" fontId="3" fillId="0" borderId="0" xfId="0" applyNumberFormat="1" applyFont="1" applyBorder="1"/>
    <xf numFmtId="0" fontId="6" fillId="0" borderId="4" xfId="0" applyFont="1" applyFill="1" applyBorder="1" applyAlignment="1">
      <alignment horizontal="center" vertical="center"/>
    </xf>
    <xf numFmtId="0" fontId="6" fillId="0" borderId="21" xfId="0" applyFont="1" applyFill="1" applyBorder="1" applyAlignment="1">
      <alignment horizontal="center" vertical="center"/>
    </xf>
    <xf numFmtId="0" fontId="3" fillId="0" borderId="22" xfId="0" applyNumberFormat="1" applyFont="1" applyBorder="1"/>
    <xf numFmtId="0" fontId="3" fillId="0" borderId="0" xfId="0" applyFont="1" applyBorder="1" applyAlignment="1">
      <alignment vertical="center" wrapText="1"/>
    </xf>
    <xf numFmtId="0" fontId="4" fillId="0" borderId="48" xfId="0" applyFont="1" applyBorder="1" applyAlignment="1">
      <alignment horizontal="center" vertical="center"/>
    </xf>
    <xf numFmtId="57" fontId="7" fillId="0" borderId="35" xfId="0" applyNumberFormat="1" applyFont="1" applyBorder="1" applyAlignment="1">
      <alignment horizontal="left" vertical="center"/>
    </xf>
    <xf numFmtId="0" fontId="0" fillId="0" borderId="0" xfId="0" applyBorder="1"/>
    <xf numFmtId="0" fontId="0" fillId="0" borderId="13" xfId="0"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57" fontId="18" fillId="0" borderId="24" xfId="0" applyNumberFormat="1" applyFont="1" applyBorder="1" applyAlignment="1">
      <alignment horizontal="right" vertical="top"/>
    </xf>
    <xf numFmtId="57" fontId="18" fillId="0" borderId="25" xfId="0" applyNumberFormat="1" applyFont="1" applyBorder="1" applyAlignment="1">
      <alignment horizontal="right" vertical="top"/>
    </xf>
    <xf numFmtId="57" fontId="18" fillId="0" borderId="35" xfId="0" applyNumberFormat="1" applyFont="1" applyBorder="1" applyAlignment="1">
      <alignment horizontal="right" vertical="top"/>
    </xf>
    <xf numFmtId="57" fontId="18" fillId="0" borderId="47" xfId="0" applyNumberFormat="1" applyFont="1" applyBorder="1" applyAlignment="1">
      <alignment horizontal="right" vertical="top"/>
    </xf>
    <xf numFmtId="57" fontId="18" fillId="0" borderId="35" xfId="0" applyNumberFormat="1" applyFont="1" applyFill="1" applyBorder="1" applyAlignment="1">
      <alignment horizontal="right" vertical="top"/>
    </xf>
    <xf numFmtId="57" fontId="16" fillId="0" borderId="14" xfId="0" applyNumberFormat="1" applyFont="1" applyBorder="1" applyAlignment="1">
      <alignment horizontal="left" vertical="center"/>
    </xf>
    <xf numFmtId="0" fontId="3" fillId="0" borderId="50" xfId="0" applyFont="1" applyBorder="1" applyAlignment="1"/>
    <xf numFmtId="0" fontId="3" fillId="0" borderId="51" xfId="0" applyFont="1" applyBorder="1" applyAlignment="1"/>
    <xf numFmtId="0" fontId="7" fillId="0" borderId="20" xfId="0" applyFont="1" applyBorder="1" applyAlignment="1">
      <alignment vertical="center" wrapText="1"/>
    </xf>
    <xf numFmtId="0" fontId="7" fillId="0" borderId="4" xfId="0" applyFont="1" applyBorder="1" applyAlignment="1">
      <alignment vertical="center" wrapText="1"/>
    </xf>
    <xf numFmtId="0" fontId="7" fillId="0" borderId="21" xfId="0" applyFont="1" applyBorder="1" applyAlignment="1">
      <alignment vertical="center" wrapText="1"/>
    </xf>
    <xf numFmtId="0" fontId="7" fillId="0" borderId="19" xfId="0" applyFont="1" applyBorder="1" applyAlignment="1">
      <alignment vertical="center" wrapText="1"/>
    </xf>
    <xf numFmtId="0" fontId="7" fillId="0" borderId="2" xfId="0" applyFont="1" applyBorder="1" applyAlignment="1">
      <alignment vertical="center" wrapText="1"/>
    </xf>
    <xf numFmtId="0" fontId="7" fillId="0" borderId="14" xfId="0" applyFont="1" applyBorder="1" applyAlignment="1">
      <alignment vertical="center" wrapText="1"/>
    </xf>
    <xf numFmtId="0" fontId="7" fillId="0" borderId="4" xfId="0" applyNumberFormat="1" applyFont="1" applyBorder="1" applyAlignment="1">
      <alignment horizontal="center" vertical="center"/>
    </xf>
    <xf numFmtId="0" fontId="7" fillId="0" borderId="2" xfId="0" applyNumberFormat="1" applyFont="1" applyBorder="1" applyAlignment="1">
      <alignment horizontal="center" vertical="center"/>
    </xf>
    <xf numFmtId="0" fontId="7" fillId="0" borderId="61" xfId="0" applyNumberFormat="1" applyFont="1" applyBorder="1" applyAlignment="1">
      <alignment horizontal="center" vertical="center"/>
    </xf>
    <xf numFmtId="0" fontId="7" fillId="0" borderId="39" xfId="0" applyNumberFormat="1" applyFont="1" applyBorder="1" applyAlignment="1">
      <alignment horizontal="center" vertical="center"/>
    </xf>
    <xf numFmtId="0" fontId="7" fillId="0" borderId="62" xfId="0" applyNumberFormat="1" applyFont="1" applyBorder="1" applyAlignment="1">
      <alignment horizontal="center" vertical="center"/>
    </xf>
    <xf numFmtId="0" fontId="7" fillId="0" borderId="63" xfId="0" applyNumberFormat="1" applyFont="1" applyBorder="1" applyAlignment="1">
      <alignment horizontal="center" vertical="center"/>
    </xf>
    <xf numFmtId="0" fontId="4" fillId="0" borderId="0" xfId="0" applyFont="1" applyBorder="1" applyAlignment="1">
      <alignment horizontal="center" vertical="distributed" wrapText="1"/>
    </xf>
    <xf numFmtId="0" fontId="4" fillId="0" borderId="13" xfId="0" applyFont="1" applyBorder="1" applyAlignment="1">
      <alignment horizontal="center" vertical="distributed" wrapText="1"/>
    </xf>
    <xf numFmtId="0" fontId="3" fillId="0" borderId="67" xfId="0" applyFont="1" applyBorder="1" applyAlignment="1"/>
    <xf numFmtId="0" fontId="7" fillId="0" borderId="58" xfId="0" applyFont="1" applyBorder="1" applyAlignment="1">
      <alignment vertical="center" wrapText="1"/>
    </xf>
    <xf numFmtId="0" fontId="7" fillId="0" borderId="48" xfId="0" applyFont="1" applyBorder="1" applyAlignment="1">
      <alignment vertical="center" wrapText="1"/>
    </xf>
    <xf numFmtId="0" fontId="7" fillId="0" borderId="35" xfId="0" applyFont="1" applyBorder="1" applyAlignment="1">
      <alignment vertical="center" wrapText="1"/>
    </xf>
    <xf numFmtId="0" fontId="7" fillId="0" borderId="48" xfId="0" applyNumberFormat="1" applyFont="1" applyBorder="1" applyAlignment="1">
      <alignment horizontal="center" vertical="center"/>
    </xf>
    <xf numFmtId="0" fontId="7" fillId="0" borderId="68" xfId="0" applyNumberFormat="1" applyFont="1" applyBorder="1" applyAlignment="1">
      <alignment horizontal="center" vertical="center"/>
    </xf>
    <xf numFmtId="0" fontId="9" fillId="0" borderId="20" xfId="0" applyNumberFormat="1" applyFont="1" applyBorder="1" applyAlignment="1">
      <alignment vertical="center"/>
    </xf>
    <xf numFmtId="0" fontId="3" fillId="0" borderId="19" xfId="0" applyFont="1" applyBorder="1" applyAlignment="1">
      <alignment vertical="center"/>
    </xf>
    <xf numFmtId="176" fontId="12" fillId="0" borderId="58" xfId="0" applyNumberFormat="1" applyFont="1" applyBorder="1" applyAlignment="1">
      <alignment horizontal="right" vertical="center"/>
    </xf>
    <xf numFmtId="176" fontId="12" fillId="0" borderId="48" xfId="0" applyNumberFormat="1" applyFont="1" applyBorder="1" applyAlignment="1">
      <alignment horizontal="right" vertical="center"/>
    </xf>
    <xf numFmtId="0" fontId="12" fillId="0" borderId="59" xfId="0" applyNumberFormat="1" applyFont="1" applyBorder="1" applyAlignment="1">
      <alignment horizontal="center" vertical="center"/>
    </xf>
    <xf numFmtId="0" fontId="0" fillId="0" borderId="45" xfId="0" applyBorder="1" applyAlignment="1">
      <alignment horizontal="center" vertical="center"/>
    </xf>
    <xf numFmtId="49" fontId="9" fillId="6" borderId="36" xfId="0" applyNumberFormat="1" applyFont="1" applyFill="1" applyBorder="1" applyAlignment="1">
      <alignment vertical="center"/>
    </xf>
    <xf numFmtId="0" fontId="3" fillId="6" borderId="65" xfId="0" applyFont="1" applyFill="1" applyBorder="1" applyAlignment="1">
      <alignment vertical="center"/>
    </xf>
    <xf numFmtId="0" fontId="12" fillId="0" borderId="2" xfId="0" applyFont="1" applyBorder="1" applyAlignment="1">
      <alignment horizontal="left" vertical="center"/>
    </xf>
    <xf numFmtId="0" fontId="12" fillId="0" borderId="34" xfId="0" applyFont="1" applyBorder="1" applyAlignment="1">
      <alignment horizontal="left" vertical="center"/>
    </xf>
    <xf numFmtId="0" fontId="12" fillId="0" borderId="23" xfId="0" applyNumberFormat="1" applyFont="1" applyBorder="1" applyAlignment="1">
      <alignment horizontal="center" vertical="center"/>
    </xf>
    <xf numFmtId="0" fontId="12" fillId="0" borderId="24" xfId="0" applyFont="1" applyBorder="1" applyAlignment="1">
      <alignment horizontal="center"/>
    </xf>
    <xf numFmtId="0" fontId="12" fillId="0" borderId="41" xfId="0" applyFont="1" applyBorder="1" applyAlignment="1">
      <alignment horizontal="center"/>
    </xf>
    <xf numFmtId="0" fontId="12" fillId="0" borderId="42" xfId="0" applyFont="1" applyBorder="1" applyAlignment="1">
      <alignment horizontal="center"/>
    </xf>
    <xf numFmtId="0" fontId="12" fillId="0" borderId="7" xfId="0" applyNumberFormat="1" applyFont="1" applyBorder="1" applyAlignment="1">
      <alignment horizontal="center" vertical="center"/>
    </xf>
    <xf numFmtId="0" fontId="12" fillId="0" borderId="24"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42" xfId="0" applyNumberFormat="1" applyFont="1" applyBorder="1" applyAlignment="1">
      <alignment horizontal="center" vertical="center"/>
    </xf>
    <xf numFmtId="0" fontId="7" fillId="0" borderId="64" xfId="0" applyNumberFormat="1" applyFont="1" applyBorder="1" applyAlignment="1">
      <alignment horizontal="center" vertical="center"/>
    </xf>
    <xf numFmtId="0" fontId="12" fillId="0" borderId="7" xfId="0"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3" xfId="0" applyBorder="1" applyAlignment="1">
      <alignment horizontal="center" vertical="center" wrapText="1"/>
    </xf>
    <xf numFmtId="0" fontId="0" fillId="0" borderId="42" xfId="0" applyBorder="1" applyAlignment="1">
      <alignment horizontal="center" vertical="center" wrapText="1"/>
    </xf>
    <xf numFmtId="0" fontId="4" fillId="0" borderId="7" xfId="0" applyNumberFormat="1" applyFont="1" applyFill="1" applyBorder="1" applyAlignment="1">
      <alignment horizontal="left" vertical="center" wrapText="1"/>
    </xf>
    <xf numFmtId="0" fontId="4" fillId="0" borderId="23" xfId="0" applyNumberFormat="1" applyFont="1" applyFill="1" applyBorder="1" applyAlignment="1">
      <alignment horizontal="left" vertical="center" wrapText="1"/>
    </xf>
    <xf numFmtId="0" fontId="4" fillId="0" borderId="24"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41" xfId="0" applyNumberFormat="1" applyFont="1" applyFill="1" applyBorder="1" applyAlignment="1">
      <alignment horizontal="left" vertical="center" wrapText="1"/>
    </xf>
    <xf numFmtId="0" fontId="4" fillId="0" borderId="42" xfId="0" applyNumberFormat="1" applyFont="1" applyFill="1" applyBorder="1" applyAlignment="1">
      <alignment horizontal="left" vertical="center" wrapText="1"/>
    </xf>
    <xf numFmtId="0" fontId="12" fillId="0" borderId="45" xfId="0" applyNumberFormat="1" applyFont="1" applyBorder="1" applyAlignment="1">
      <alignment horizontal="center" vertical="center"/>
    </xf>
    <xf numFmtId="176" fontId="12" fillId="0" borderId="59" xfId="0" applyNumberFormat="1" applyFont="1" applyBorder="1" applyAlignment="1">
      <alignment horizontal="right" vertical="center"/>
    </xf>
    <xf numFmtId="176" fontId="12" fillId="0" borderId="60" xfId="0" applyNumberFormat="1" applyFont="1" applyBorder="1" applyAlignment="1">
      <alignment horizontal="right" vertical="center"/>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42" xfId="0" applyBorder="1" applyAlignment="1">
      <alignment horizontal="center" vertical="center"/>
    </xf>
    <xf numFmtId="176" fontId="12" fillId="0" borderId="7" xfId="0" applyNumberFormat="1" applyFont="1" applyBorder="1" applyAlignment="1">
      <alignment horizontal="right" vertical="center"/>
    </xf>
    <xf numFmtId="176" fontId="12" fillId="0" borderId="23" xfId="0" applyNumberFormat="1" applyFont="1" applyBorder="1" applyAlignment="1">
      <alignment horizontal="right" vertical="center"/>
    </xf>
    <xf numFmtId="176" fontId="12" fillId="0" borderId="3" xfId="0" applyNumberFormat="1" applyFont="1" applyBorder="1" applyAlignment="1">
      <alignment horizontal="right" vertical="center"/>
    </xf>
    <xf numFmtId="176" fontId="12" fillId="0" borderId="41" xfId="0" applyNumberFormat="1" applyFont="1" applyBorder="1" applyAlignment="1">
      <alignment horizontal="right" vertical="center"/>
    </xf>
    <xf numFmtId="0" fontId="12" fillId="0" borderId="58" xfId="0" applyNumberFormat="1" applyFont="1" applyBorder="1" applyAlignment="1">
      <alignment horizontal="center" vertical="center"/>
    </xf>
    <xf numFmtId="0" fontId="0" fillId="0" borderId="35" xfId="0" applyBorder="1" applyAlignment="1">
      <alignment horizontal="center" vertical="center"/>
    </xf>
    <xf numFmtId="38" fontId="12" fillId="0" borderId="58" xfId="1" applyFont="1" applyBorder="1" applyAlignment="1">
      <alignment horizontal="right" vertical="center"/>
    </xf>
    <xf numFmtId="38" fontId="12" fillId="0" borderId="48" xfId="1" applyFont="1" applyBorder="1" applyAlignment="1">
      <alignment horizontal="right" vertical="center"/>
    </xf>
    <xf numFmtId="38" fontId="12" fillId="0" borderId="59" xfId="1" applyFont="1" applyBorder="1" applyAlignment="1">
      <alignment horizontal="right" vertical="center"/>
    </xf>
    <xf numFmtId="38" fontId="12" fillId="0" borderId="60" xfId="1" applyFont="1" applyBorder="1" applyAlignment="1">
      <alignment horizontal="right" vertical="center"/>
    </xf>
    <xf numFmtId="0" fontId="12" fillId="0" borderId="0" xfId="0" applyNumberFormat="1" applyFont="1" applyBorder="1" applyAlignment="1">
      <alignment horizontal="center" vertical="center"/>
    </xf>
    <xf numFmtId="0" fontId="12" fillId="0" borderId="13" xfId="0" applyFont="1" applyBorder="1" applyAlignment="1">
      <alignment horizontal="center"/>
    </xf>
    <xf numFmtId="0" fontId="12" fillId="0" borderId="0" xfId="0" applyFont="1" applyBorder="1" applyAlignment="1">
      <alignment horizontal="center"/>
    </xf>
    <xf numFmtId="38" fontId="12" fillId="0" borderId="7" xfId="1" applyFont="1" applyBorder="1" applyAlignment="1">
      <alignment horizontal="right" vertical="center"/>
    </xf>
    <xf numFmtId="38" fontId="12" fillId="0" borderId="23" xfId="1" applyFont="1" applyBorder="1" applyAlignment="1">
      <alignment horizontal="right" vertical="center"/>
    </xf>
    <xf numFmtId="38" fontId="12" fillId="0" borderId="3" xfId="1" applyFont="1" applyBorder="1" applyAlignment="1">
      <alignment horizontal="right" vertical="center"/>
    </xf>
    <xf numFmtId="38" fontId="12" fillId="0" borderId="41" xfId="1" applyFont="1" applyBorder="1" applyAlignment="1">
      <alignment horizontal="right" vertical="center"/>
    </xf>
    <xf numFmtId="0" fontId="12" fillId="0" borderId="19" xfId="0" applyNumberFormat="1" applyFont="1" applyBorder="1" applyAlignment="1">
      <alignment horizontal="center" vertical="center"/>
    </xf>
    <xf numFmtId="0" fontId="12" fillId="0" borderId="14" xfId="0" applyNumberFormat="1" applyFont="1" applyBorder="1" applyAlignment="1">
      <alignment horizontal="center" vertical="center"/>
    </xf>
    <xf numFmtId="0" fontId="9" fillId="0" borderId="69" xfId="0" applyFont="1" applyBorder="1" applyAlignment="1">
      <alignment horizontal="left" vertical="center" textRotation="255"/>
    </xf>
    <xf numFmtId="0" fontId="13" fillId="0" borderId="69" xfId="0" applyFont="1" applyBorder="1" applyAlignment="1">
      <alignment vertical="center" textRotation="255"/>
    </xf>
    <xf numFmtId="0" fontId="3" fillId="6" borderId="66" xfId="0" applyFont="1" applyFill="1" applyBorder="1" applyAlignment="1">
      <alignment vertical="center"/>
    </xf>
    <xf numFmtId="0" fontId="12" fillId="0" borderId="35" xfId="0" applyNumberFormat="1" applyFont="1" applyBorder="1" applyAlignment="1">
      <alignment horizontal="center" vertical="center"/>
    </xf>
    <xf numFmtId="58" fontId="19" fillId="0" borderId="15" xfId="0" applyNumberFormat="1" applyFont="1" applyBorder="1" applyAlignment="1">
      <alignment horizontal="left" vertical="center" shrinkToFit="1"/>
    </xf>
    <xf numFmtId="0" fontId="19" fillId="0" borderId="16" xfId="0" applyNumberFormat="1" applyFont="1" applyBorder="1" applyAlignment="1">
      <alignment horizontal="left" vertical="center" shrinkToFit="1"/>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31" xfId="0" applyFont="1" applyBorder="1" applyAlignment="1">
      <alignment horizontal="left" vertical="center"/>
    </xf>
    <xf numFmtId="0" fontId="4" fillId="0" borderId="6" xfId="0" applyFont="1" applyBorder="1" applyAlignment="1">
      <alignment horizontal="center" vertical="distributed" wrapText="1"/>
    </xf>
    <xf numFmtId="0" fontId="12" fillId="0" borderId="20" xfId="0" applyNumberFormat="1" applyFont="1" applyBorder="1" applyAlignment="1">
      <alignment horizontal="center" vertical="center"/>
    </xf>
    <xf numFmtId="0" fontId="12" fillId="0" borderId="21" xfId="0" applyNumberFormat="1" applyFont="1" applyBorder="1" applyAlignment="1">
      <alignment horizontal="center" vertical="center"/>
    </xf>
    <xf numFmtId="0" fontId="12" fillId="0" borderId="20" xfId="0" applyNumberFormat="1" applyFont="1" applyBorder="1" applyAlignment="1">
      <alignment horizontal="left" vertical="center" wrapText="1"/>
    </xf>
    <xf numFmtId="0" fontId="12" fillId="0" borderId="4" xfId="0" applyNumberFormat="1" applyFont="1" applyBorder="1" applyAlignment="1">
      <alignment horizontal="left" vertical="center" wrapText="1"/>
    </xf>
    <xf numFmtId="0" fontId="12" fillId="0" borderId="21" xfId="0" applyNumberFormat="1" applyFont="1" applyBorder="1" applyAlignment="1">
      <alignment horizontal="left" vertical="center" wrapText="1"/>
    </xf>
    <xf numFmtId="0" fontId="12" fillId="0" borderId="3" xfId="0" applyNumberFormat="1" applyFont="1" applyBorder="1" applyAlignment="1">
      <alignment horizontal="left" vertical="center" wrapText="1"/>
    </xf>
    <xf numFmtId="0" fontId="12" fillId="0" borderId="41" xfId="0" applyNumberFormat="1" applyFont="1" applyBorder="1" applyAlignment="1">
      <alignment horizontal="left" vertical="center" wrapText="1"/>
    </xf>
    <xf numFmtId="0" fontId="12" fillId="0" borderId="42" xfId="0" applyNumberFormat="1" applyFont="1" applyBorder="1" applyAlignment="1">
      <alignment horizontal="left" vertical="center" wrapText="1"/>
    </xf>
    <xf numFmtId="0" fontId="12" fillId="0" borderId="11" xfId="0" applyNumberFormat="1" applyFont="1" applyBorder="1" applyAlignment="1">
      <alignment horizontal="left" vertical="center" wrapText="1"/>
    </xf>
    <xf numFmtId="0" fontId="12" fillId="0" borderId="44" xfId="0" applyNumberFormat="1" applyFont="1" applyBorder="1" applyAlignment="1">
      <alignment horizontal="left" vertical="center" wrapText="1"/>
    </xf>
    <xf numFmtId="0" fontId="7" fillId="0" borderId="4" xfId="0" applyFont="1" applyBorder="1" applyAlignment="1">
      <alignment wrapText="1"/>
    </xf>
    <xf numFmtId="0" fontId="7" fillId="0" borderId="21" xfId="0" applyFont="1" applyBorder="1" applyAlignment="1">
      <alignment wrapText="1"/>
    </xf>
    <xf numFmtId="0" fontId="7" fillId="0" borderId="0" xfId="0" applyFont="1" applyBorder="1" applyAlignment="1">
      <alignment wrapText="1"/>
    </xf>
    <xf numFmtId="0" fontId="7" fillId="0" borderId="13" xfId="0" applyFont="1" applyBorder="1" applyAlignment="1">
      <alignment wrapText="1"/>
    </xf>
    <xf numFmtId="0" fontId="3" fillId="0" borderId="4" xfId="0" applyFont="1" applyBorder="1" applyAlignment="1">
      <alignment wrapText="1"/>
    </xf>
    <xf numFmtId="0" fontId="3" fillId="0" borderId="21" xfId="0" applyFont="1" applyBorder="1" applyAlignment="1">
      <alignment wrapText="1"/>
    </xf>
    <xf numFmtId="0" fontId="3" fillId="0" borderId="19" xfId="0" applyFont="1" applyBorder="1" applyAlignment="1">
      <alignment wrapText="1"/>
    </xf>
    <xf numFmtId="0" fontId="3" fillId="0" borderId="2" xfId="0" applyFont="1" applyBorder="1" applyAlignment="1">
      <alignment wrapText="1"/>
    </xf>
    <xf numFmtId="0" fontId="3" fillId="0" borderId="14" xfId="0" applyFont="1" applyBorder="1" applyAlignment="1">
      <alignment wrapText="1"/>
    </xf>
    <xf numFmtId="0" fontId="9" fillId="0" borderId="70" xfId="0" applyFont="1" applyBorder="1" applyAlignment="1">
      <alignment horizontal="left" vertical="center"/>
    </xf>
    <xf numFmtId="0" fontId="9" fillId="0" borderId="71" xfId="0" applyFont="1" applyBorder="1" applyAlignment="1">
      <alignment horizontal="left" vertical="center"/>
    </xf>
    <xf numFmtId="0" fontId="9" fillId="0" borderId="72" xfId="0" applyFont="1" applyBorder="1" applyAlignment="1">
      <alignment horizontal="left" vertical="center"/>
    </xf>
    <xf numFmtId="0" fontId="4" fillId="0" borderId="9"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9" xfId="0" applyNumberFormat="1" applyFont="1" applyBorder="1" applyAlignment="1">
      <alignment horizontal="center" vertical="center"/>
    </xf>
    <xf numFmtId="0" fontId="4" fillId="0" borderId="73"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12" fillId="0" borderId="21" xfId="0" applyFont="1" applyBorder="1" applyAlignment="1">
      <alignment horizontal="center"/>
    </xf>
    <xf numFmtId="0" fontId="4" fillId="0" borderId="20"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4" fillId="0" borderId="41" xfId="0" applyNumberFormat="1" applyFont="1" applyBorder="1" applyAlignment="1">
      <alignment horizontal="left" vertical="center" wrapText="1"/>
    </xf>
    <xf numFmtId="0" fontId="4" fillId="0" borderId="42" xfId="0" applyNumberFormat="1" applyFont="1" applyBorder="1" applyAlignment="1">
      <alignment horizontal="left" vertical="center" wrapText="1"/>
    </xf>
    <xf numFmtId="0" fontId="7" fillId="0" borderId="75" xfId="0" applyNumberFormat="1" applyFont="1" applyBorder="1" applyAlignment="1">
      <alignment horizontal="center" vertical="center"/>
    </xf>
    <xf numFmtId="0" fontId="7" fillId="0" borderId="76" xfId="0" applyNumberFormat="1" applyFont="1" applyBorder="1" applyAlignment="1">
      <alignment horizontal="center" vertical="center"/>
    </xf>
    <xf numFmtId="57" fontId="9" fillId="0" borderId="0" xfId="0" applyNumberFormat="1" applyFont="1" applyBorder="1" applyAlignment="1">
      <alignment vertical="top" textRotation="255"/>
    </xf>
    <xf numFmtId="0" fontId="3" fillId="0" borderId="0" xfId="0" applyFont="1" applyBorder="1" applyAlignment="1">
      <alignment vertical="top" textRotation="255"/>
    </xf>
    <xf numFmtId="0" fontId="7" fillId="0" borderId="20" xfId="0" applyFont="1" applyBorder="1" applyAlignment="1">
      <alignment horizontal="left" vertical="center" wrapText="1"/>
    </xf>
    <xf numFmtId="0" fontId="7" fillId="0" borderId="4" xfId="0" applyFont="1" applyBorder="1" applyAlignment="1">
      <alignment horizontal="left" vertical="center" wrapText="1"/>
    </xf>
    <xf numFmtId="0" fontId="7" fillId="0" borderId="21" xfId="0" applyFont="1" applyBorder="1" applyAlignment="1">
      <alignment horizontal="left" vertical="center" wrapText="1"/>
    </xf>
    <xf numFmtId="0" fontId="7" fillId="0" borderId="58" xfId="0" applyFont="1" applyBorder="1" applyAlignment="1">
      <alignment horizontal="left" vertical="center" wrapText="1"/>
    </xf>
    <xf numFmtId="0" fontId="7" fillId="0" borderId="48" xfId="0" applyFont="1" applyBorder="1" applyAlignment="1">
      <alignment horizontal="left" vertical="center" wrapText="1"/>
    </xf>
    <xf numFmtId="0" fontId="7" fillId="0" borderId="35" xfId="0" applyFont="1" applyBorder="1" applyAlignment="1">
      <alignment horizontal="left" vertical="center" wrapText="1"/>
    </xf>
    <xf numFmtId="0" fontId="7" fillId="0" borderId="20"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11"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44" xfId="0" applyNumberFormat="1" applyFont="1" applyBorder="1" applyAlignment="1">
      <alignment horizontal="left" vertical="center" wrapText="1"/>
    </xf>
    <xf numFmtId="38" fontId="7" fillId="0" borderId="7" xfId="1" applyFont="1" applyBorder="1" applyAlignment="1">
      <alignment horizontal="right" vertical="center"/>
    </xf>
    <xf numFmtId="38" fontId="7" fillId="0" borderId="23" xfId="1" applyFont="1" applyBorder="1" applyAlignment="1">
      <alignment horizontal="right" vertical="center"/>
    </xf>
    <xf numFmtId="38" fontId="7" fillId="0" borderId="3" xfId="1" applyFont="1" applyBorder="1" applyAlignment="1">
      <alignment horizontal="right" vertical="center"/>
    </xf>
    <xf numFmtId="38" fontId="7" fillId="0" borderId="41" xfId="1" applyFont="1" applyBorder="1" applyAlignment="1">
      <alignment horizontal="right" vertical="center"/>
    </xf>
    <xf numFmtId="0" fontId="4" fillId="0" borderId="11" xfId="0" applyNumberFormat="1" applyFont="1" applyBorder="1" applyAlignment="1">
      <alignment horizontal="left" vertical="center" wrapText="1"/>
    </xf>
    <xf numFmtId="0" fontId="4" fillId="0" borderId="44" xfId="0" applyNumberFormat="1" applyFont="1" applyBorder="1" applyAlignment="1">
      <alignment horizontal="left"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79" xfId="0" applyFont="1" applyBorder="1" applyAlignment="1">
      <alignment horizontal="center" vertical="center"/>
    </xf>
    <xf numFmtId="0" fontId="6" fillId="0" borderId="71" xfId="0" applyFont="1" applyBorder="1" applyAlignment="1">
      <alignment horizontal="left" vertical="center"/>
    </xf>
    <xf numFmtId="0" fontId="6" fillId="0" borderId="79" xfId="0" applyFont="1" applyBorder="1" applyAlignment="1">
      <alignment horizontal="left" vertical="center"/>
    </xf>
    <xf numFmtId="0" fontId="7" fillId="0" borderId="20" xfId="0" applyFont="1" applyBorder="1" applyAlignment="1">
      <alignment vertical="center"/>
    </xf>
    <xf numFmtId="0" fontId="3" fillId="0" borderId="21" xfId="0" applyFont="1" applyBorder="1" applyAlignment="1">
      <alignment vertical="center"/>
    </xf>
    <xf numFmtId="0" fontId="3" fillId="0" borderId="14" xfId="0" applyFont="1" applyBorder="1" applyAlignment="1">
      <alignment vertical="center"/>
    </xf>
    <xf numFmtId="0" fontId="7" fillId="0" borderId="36" xfId="0" applyFont="1" applyBorder="1" applyAlignment="1">
      <alignment horizontal="center" vertical="center"/>
    </xf>
    <xf numFmtId="0" fontId="7" fillId="0" borderId="66" xfId="0" applyFont="1" applyBorder="1" applyAlignment="1">
      <alignment horizontal="center" vertical="center"/>
    </xf>
    <xf numFmtId="0" fontId="7" fillId="0" borderId="36"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7" fillId="0" borderId="65" xfId="0" applyFont="1" applyBorder="1" applyAlignment="1">
      <alignment horizontal="center" vertical="center" wrapText="1"/>
    </xf>
    <xf numFmtId="0" fontId="5" fillId="0" borderId="65" xfId="0" applyFont="1" applyBorder="1" applyAlignment="1">
      <alignment vertical="center" wrapText="1"/>
    </xf>
    <xf numFmtId="0" fontId="5" fillId="0" borderId="66" xfId="0" applyFont="1" applyBorder="1" applyAlignment="1">
      <alignmen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43"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9" fillId="0" borderId="54" xfId="0" applyFont="1" applyBorder="1" applyAlignment="1">
      <alignment horizontal="left" vertical="center" wrapText="1"/>
    </xf>
    <xf numFmtId="0" fontId="12" fillId="0" borderId="15" xfId="0" applyFont="1" applyBorder="1" applyAlignment="1">
      <alignment horizontal="center" vertical="center"/>
    </xf>
    <xf numFmtId="0" fontId="12" fillId="0" borderId="2" xfId="0" applyFont="1" applyBorder="1" applyAlignment="1">
      <alignment horizontal="center" vertical="center"/>
    </xf>
    <xf numFmtId="0" fontId="12" fillId="0" borderId="14" xfId="0" applyFont="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20" xfId="0" applyNumberFormat="1" applyFont="1" applyBorder="1" applyAlignment="1">
      <alignment horizontal="left" vertical="center"/>
    </xf>
    <xf numFmtId="0" fontId="9" fillId="0" borderId="4" xfId="0" applyNumberFormat="1" applyFont="1" applyBorder="1" applyAlignment="1">
      <alignment horizontal="left" vertical="center"/>
    </xf>
    <xf numFmtId="0" fontId="9" fillId="0" borderId="81" xfId="0" applyNumberFormat="1" applyFont="1" applyBorder="1" applyAlignment="1">
      <alignment horizontal="left" vertical="center"/>
    </xf>
    <xf numFmtId="0" fontId="9" fillId="0" borderId="19" xfId="0" applyNumberFormat="1" applyFont="1" applyBorder="1" applyAlignment="1">
      <alignment horizontal="left" vertical="center"/>
    </xf>
    <xf numFmtId="0" fontId="9" fillId="0" borderId="2" xfId="0" applyNumberFormat="1" applyFont="1" applyBorder="1" applyAlignment="1">
      <alignment horizontal="left" vertical="center"/>
    </xf>
    <xf numFmtId="0" fontId="9" fillId="0" borderId="82" xfId="0" applyNumberFormat="1" applyFont="1" applyBorder="1" applyAlignment="1">
      <alignment horizontal="left" vertical="center"/>
    </xf>
    <xf numFmtId="0" fontId="9" fillId="0" borderId="83" xfId="0" applyFont="1" applyBorder="1" applyAlignment="1">
      <alignment horizontal="left" vertical="center"/>
    </xf>
    <xf numFmtId="0" fontId="9" fillId="0" borderId="4" xfId="0" applyFont="1" applyBorder="1" applyAlignment="1">
      <alignment horizontal="left" vertical="center"/>
    </xf>
    <xf numFmtId="0" fontId="9" fillId="0" borderId="21" xfId="0" applyFont="1" applyBorder="1" applyAlignment="1">
      <alignment horizontal="left" vertical="center"/>
    </xf>
    <xf numFmtId="0" fontId="9" fillId="0" borderId="84" xfId="0" applyFont="1" applyBorder="1" applyAlignment="1">
      <alignment horizontal="left" vertical="center"/>
    </xf>
    <xf numFmtId="0" fontId="9" fillId="0" borderId="2" xfId="0" applyFont="1" applyBorder="1" applyAlignment="1">
      <alignment horizontal="left" vertical="center"/>
    </xf>
    <xf numFmtId="0" fontId="9" fillId="0" borderId="14" xfId="0" applyFont="1" applyBorder="1" applyAlignment="1">
      <alignment horizontal="left" vertical="center"/>
    </xf>
    <xf numFmtId="0" fontId="3" fillId="0" borderId="15" xfId="0" applyNumberFormat="1" applyFont="1" applyBorder="1" applyAlignment="1">
      <alignment horizontal="center" vertical="center"/>
    </xf>
    <xf numFmtId="0" fontId="3" fillId="0" borderId="16" xfId="0" applyNumberFormat="1" applyFont="1" applyBorder="1" applyAlignment="1">
      <alignment horizontal="center" vertical="center"/>
    </xf>
    <xf numFmtId="0" fontId="3" fillId="0" borderId="31" xfId="0" applyNumberFormat="1" applyFont="1" applyBorder="1" applyAlignment="1">
      <alignment horizontal="center" vertical="center"/>
    </xf>
    <xf numFmtId="0" fontId="3" fillId="0" borderId="81" xfId="0" applyNumberFormat="1" applyFont="1" applyBorder="1" applyAlignment="1">
      <alignment horizontal="center" vertical="center"/>
    </xf>
    <xf numFmtId="0" fontId="3" fillId="0" borderId="82" xfId="0" applyFont="1" applyBorder="1" applyAlignment="1">
      <alignment horizontal="center" vertical="center"/>
    </xf>
    <xf numFmtId="0" fontId="3" fillId="0" borderId="61" xfId="0" applyNumberFormat="1" applyFont="1" applyBorder="1" applyAlignment="1">
      <alignment horizontal="center" vertical="center"/>
    </xf>
    <xf numFmtId="0" fontId="3" fillId="0" borderId="39"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5" xfId="0" applyFont="1" applyBorder="1" applyAlignment="1">
      <alignment horizontal="center" vertical="center" shrinkToFit="1"/>
    </xf>
    <xf numFmtId="0" fontId="3" fillId="0" borderId="16" xfId="0" applyFont="1" applyBorder="1"/>
    <xf numFmtId="0" fontId="3" fillId="0" borderId="31" xfId="0" applyFont="1" applyBorder="1"/>
    <xf numFmtId="0" fontId="4" fillId="0" borderId="69" xfId="0" applyFont="1" applyBorder="1" applyAlignment="1">
      <alignment horizontal="center" vertical="center"/>
    </xf>
    <xf numFmtId="0" fontId="4" fillId="0" borderId="13" xfId="0" applyFont="1" applyBorder="1" applyAlignment="1">
      <alignment horizontal="center" vertical="center"/>
    </xf>
    <xf numFmtId="0" fontId="3" fillId="0" borderId="85" xfId="0" applyFont="1" applyBorder="1" applyAlignment="1"/>
    <xf numFmtId="58" fontId="9" fillId="0" borderId="4" xfId="0" applyNumberFormat="1" applyFont="1" applyBorder="1" applyAlignment="1">
      <alignment horizontal="center" vertical="center"/>
    </xf>
    <xf numFmtId="0" fontId="3" fillId="0" borderId="4" xfId="0" applyFont="1" applyBorder="1" applyAlignment="1">
      <alignment horizontal="center" vertical="center"/>
    </xf>
    <xf numFmtId="0" fontId="9" fillId="0" borderId="9"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4" fillId="0" borderId="86" xfId="0" applyFont="1" applyBorder="1" applyAlignment="1">
      <alignment horizontal="center" vertical="center"/>
    </xf>
    <xf numFmtId="0" fontId="4" fillId="0" borderId="43" xfId="0" applyFont="1" applyBorder="1" applyAlignment="1">
      <alignment horizontal="center" vertical="center"/>
    </xf>
    <xf numFmtId="0" fontId="4" fillId="0" borderId="87" xfId="0" applyFont="1" applyBorder="1" applyAlignment="1">
      <alignment horizontal="center" vertical="center" wrapText="1"/>
    </xf>
    <xf numFmtId="0" fontId="7" fillId="0" borderId="88" xfId="0" applyNumberFormat="1" applyFont="1" applyBorder="1" applyAlignment="1">
      <alignment horizontal="center" vertical="center"/>
    </xf>
    <xf numFmtId="0" fontId="7" fillId="0" borderId="89" xfId="0" applyNumberFormat="1"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2" fillId="0" borderId="19" xfId="0" applyFont="1" applyBorder="1" applyAlignment="1">
      <alignment horizontal="center" vertical="center"/>
    </xf>
    <xf numFmtId="0" fontId="4" fillId="0" borderId="77" xfId="0" applyFont="1" applyBorder="1" applyAlignment="1">
      <alignment horizontal="center" vertical="center"/>
    </xf>
    <xf numFmtId="0" fontId="4" fillId="0" borderId="4" xfId="0" applyFont="1" applyBorder="1" applyAlignment="1">
      <alignment horizontal="center"/>
    </xf>
    <xf numFmtId="0" fontId="4" fillId="0" borderId="80" xfId="0" applyFont="1" applyBorder="1" applyAlignment="1">
      <alignment horizontal="center"/>
    </xf>
    <xf numFmtId="0" fontId="4" fillId="0" borderId="2" xfId="0" applyFont="1" applyBorder="1" applyAlignment="1">
      <alignment horizontal="center"/>
    </xf>
    <xf numFmtId="0" fontId="9" fillId="0" borderId="19" xfId="0" applyFont="1" applyBorder="1" applyAlignment="1">
      <alignment horizontal="left" vertical="center"/>
    </xf>
    <xf numFmtId="0" fontId="9" fillId="0" borderId="29" xfId="0" applyFont="1" applyBorder="1" applyAlignment="1">
      <alignment horizontal="left" vertical="center"/>
    </xf>
    <xf numFmtId="0" fontId="8" fillId="0" borderId="0" xfId="0" applyFont="1" applyBorder="1" applyAlignment="1">
      <alignment horizontal="center" vertical="top"/>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3" fillId="0" borderId="90"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91" xfId="0" applyFont="1" applyBorder="1" applyAlignment="1">
      <alignment horizontal="center" vertical="center"/>
    </xf>
    <xf numFmtId="0" fontId="7" fillId="0" borderId="4" xfId="0" applyFont="1" applyBorder="1" applyAlignment="1">
      <alignment vertical="center"/>
    </xf>
    <xf numFmtId="0" fontId="7" fillId="0" borderId="21" xfId="0" applyFont="1" applyBorder="1" applyAlignment="1">
      <alignment vertical="center"/>
    </xf>
    <xf numFmtId="0" fontId="7" fillId="0" borderId="19"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xf>
    <xf numFmtId="0" fontId="3" fillId="0" borderId="11" xfId="0" applyFont="1" applyBorder="1" applyAlignment="1">
      <alignment horizontal="center" vertical="center"/>
    </xf>
    <xf numFmtId="0" fontId="3" fillId="0" borderId="34" xfId="0" applyFont="1" applyBorder="1" applyAlignment="1">
      <alignment horizontal="center" vertical="center"/>
    </xf>
    <xf numFmtId="178" fontId="3" fillId="0" borderId="16" xfId="0" applyNumberFormat="1" applyFont="1" applyBorder="1" applyAlignment="1">
      <alignment horizontal="center" vertical="center"/>
    </xf>
    <xf numFmtId="178" fontId="3" fillId="0" borderId="17" xfId="0" applyNumberFormat="1" applyFont="1" applyBorder="1" applyAlignment="1">
      <alignment horizontal="center" vertical="center"/>
    </xf>
    <xf numFmtId="0" fontId="4" fillId="0" borderId="92" xfId="0" applyFont="1" applyBorder="1" applyAlignment="1">
      <alignment horizontal="center" vertical="center"/>
    </xf>
    <xf numFmtId="0" fontId="4" fillId="0" borderId="17" xfId="0" applyFont="1" applyBorder="1" applyAlignment="1">
      <alignment horizontal="center" vertical="center"/>
    </xf>
    <xf numFmtId="0" fontId="7" fillId="0" borderId="20" xfId="0" applyNumberFormat="1" applyFont="1" applyBorder="1" applyAlignment="1">
      <alignment horizontal="center" vertical="center"/>
    </xf>
    <xf numFmtId="0" fontId="7" fillId="0" borderId="6" xfId="0" applyNumberFormat="1" applyFont="1" applyBorder="1" applyAlignment="1">
      <alignment horizontal="center" vertical="center"/>
    </xf>
    <xf numFmtId="0" fontId="3" fillId="0" borderId="20" xfId="0" applyFont="1" applyBorder="1" applyAlignment="1">
      <alignment horizontal="left" vertical="center" wrapText="1" shrinkToFit="1"/>
    </xf>
    <xf numFmtId="0" fontId="3" fillId="0" borderId="4"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4" xfId="0" applyFont="1" applyBorder="1" applyAlignment="1">
      <alignment horizontal="left" vertical="center" shrinkToFit="1"/>
    </xf>
    <xf numFmtId="0" fontId="11" fillId="0" borderId="36" xfId="0" applyFont="1" applyBorder="1" applyAlignment="1">
      <alignment horizontal="center" vertical="distributed" wrapText="1"/>
    </xf>
    <xf numFmtId="0" fontId="11" fillId="0" borderId="66" xfId="0" applyFont="1" applyBorder="1" applyAlignment="1">
      <alignment vertical="distributed"/>
    </xf>
    <xf numFmtId="0" fontId="3" fillId="0" borderId="31" xfId="0" applyFont="1" applyBorder="1" applyAlignment="1">
      <alignment horizontal="center" vertical="center"/>
    </xf>
    <xf numFmtId="0" fontId="9" fillId="0" borderId="88" xfId="0" applyFont="1" applyBorder="1" applyAlignment="1">
      <alignment horizontal="center" vertical="center"/>
    </xf>
    <xf numFmtId="0" fontId="9" fillId="0" borderId="93"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6" fillId="0" borderId="9" xfId="0" applyFont="1" applyBorder="1" applyAlignment="1">
      <alignment horizontal="left" vertical="center" wrapText="1"/>
    </xf>
    <xf numFmtId="0" fontId="0" fillId="0" borderId="73" xfId="0" applyBorder="1" applyAlignment="1">
      <alignment wrapText="1"/>
    </xf>
    <xf numFmtId="0" fontId="0" fillId="0" borderId="74" xfId="0" applyBorder="1" applyAlignment="1">
      <alignment wrapText="1"/>
    </xf>
    <xf numFmtId="49" fontId="9" fillId="6" borderId="12" xfId="0" applyNumberFormat="1" applyFont="1" applyFill="1" applyBorder="1" applyAlignment="1">
      <alignment vertical="center"/>
    </xf>
    <xf numFmtId="0" fontId="3" fillId="6" borderId="12" xfId="0" applyFont="1" applyFill="1" applyBorder="1" applyAlignment="1">
      <alignment vertical="center"/>
    </xf>
    <xf numFmtId="0" fontId="9" fillId="0" borderId="12" xfId="0" applyNumberFormat="1" applyFont="1" applyBorder="1" applyAlignment="1">
      <alignment vertical="center"/>
    </xf>
    <xf numFmtId="0" fontId="3" fillId="0" borderId="12" xfId="0" applyFont="1" applyBorder="1" applyAlignment="1">
      <alignment vertical="center"/>
    </xf>
    <xf numFmtId="49" fontId="9" fillId="6" borderId="66" xfId="0" applyNumberFormat="1" applyFont="1" applyFill="1" applyBorder="1" applyAlignment="1">
      <alignment vertical="center"/>
    </xf>
    <xf numFmtId="49" fontId="3" fillId="6" borderId="12" xfId="0" applyNumberFormat="1" applyFont="1" applyFill="1" applyBorder="1" applyAlignment="1">
      <alignment vertical="center"/>
    </xf>
    <xf numFmtId="0" fontId="9" fillId="0" borderId="36" xfId="0" applyNumberFormat="1" applyFont="1" applyBorder="1" applyAlignment="1">
      <alignment vertical="center"/>
    </xf>
    <xf numFmtId="0" fontId="9" fillId="0" borderId="66" xfId="0" applyNumberFormat="1" applyFont="1" applyBorder="1" applyAlignment="1">
      <alignment vertical="center"/>
    </xf>
    <xf numFmtId="0" fontId="7" fillId="0" borderId="19" xfId="0" applyNumberFormat="1" applyFont="1" applyBorder="1" applyAlignment="1">
      <alignment horizontal="center" vertical="center"/>
    </xf>
    <xf numFmtId="0" fontId="12" fillId="0" borderId="0" xfId="0" applyNumberFormat="1" applyFont="1" applyFill="1" applyBorder="1" applyAlignment="1">
      <alignment horizontal="center" vertical="center"/>
    </xf>
    <xf numFmtId="0" fontId="12" fillId="0" borderId="13" xfId="0" applyFont="1" applyFill="1" applyBorder="1" applyAlignment="1">
      <alignment horizontal="center"/>
    </xf>
    <xf numFmtId="0" fontId="12" fillId="0" borderId="0" xfId="0" applyFont="1" applyFill="1" applyBorder="1" applyAlignment="1">
      <alignment horizontal="center"/>
    </xf>
    <xf numFmtId="176" fontId="7" fillId="0" borderId="7" xfId="0" applyNumberFormat="1" applyFont="1" applyBorder="1" applyAlignment="1">
      <alignment horizontal="right" vertical="center"/>
    </xf>
    <xf numFmtId="176" fontId="7" fillId="0" borderId="23"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41" xfId="0" applyNumberFormat="1" applyFont="1" applyBorder="1" applyAlignment="1">
      <alignment horizontal="right" vertical="center"/>
    </xf>
    <xf numFmtId="0" fontId="7" fillId="0" borderId="21" xfId="0" applyNumberFormat="1" applyFont="1" applyBorder="1" applyAlignment="1">
      <alignment horizontal="left" vertical="center" wrapText="1"/>
    </xf>
    <xf numFmtId="0" fontId="7" fillId="0" borderId="42" xfId="0" applyNumberFormat="1" applyFont="1" applyBorder="1" applyAlignment="1">
      <alignment horizontal="left" vertical="center" wrapText="1"/>
    </xf>
    <xf numFmtId="0" fontId="12" fillId="0" borderId="77" xfId="0" applyFont="1" applyBorder="1" applyAlignment="1">
      <alignment horizontal="center" vertical="center"/>
    </xf>
    <xf numFmtId="0" fontId="12" fillId="0" borderId="21" xfId="0" applyFont="1" applyBorder="1" applyAlignment="1">
      <alignment horizontal="center" vertical="center"/>
    </xf>
    <xf numFmtId="0" fontId="20" fillId="0" borderId="15" xfId="0" applyFont="1" applyBorder="1" applyAlignment="1">
      <alignment horizontal="center" vertical="distributed" wrapText="1" shrinkToFit="1"/>
    </xf>
    <xf numFmtId="0" fontId="20" fillId="0" borderId="16" xfId="0" applyFont="1" applyBorder="1" applyAlignment="1">
      <alignment horizontal="center" vertical="distributed" wrapText="1" shrinkToFit="1"/>
    </xf>
    <xf numFmtId="0" fontId="20" fillId="0" borderId="17" xfId="0" applyFont="1" applyBorder="1" applyAlignment="1">
      <alignment horizontal="center" vertical="distributed" wrapText="1" shrinkToFit="1"/>
    </xf>
    <xf numFmtId="0" fontId="9" fillId="0" borderId="15" xfId="0" applyFont="1" applyBorder="1" applyAlignment="1">
      <alignment horizontal="center" vertical="center"/>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4" fillId="0" borderId="20" xfId="0" applyNumberFormat="1" applyFont="1" applyBorder="1" applyAlignment="1">
      <alignment horizontal="center" vertical="center" wrapText="1" shrinkToFit="1"/>
    </xf>
    <xf numFmtId="0" fontId="4" fillId="0" borderId="4" xfId="0" applyNumberFormat="1" applyFont="1" applyBorder="1" applyAlignment="1">
      <alignment horizontal="center" vertical="center" wrapText="1" shrinkToFit="1"/>
    </xf>
    <xf numFmtId="0" fontId="4" fillId="0" borderId="21" xfId="0" applyNumberFormat="1" applyFont="1" applyBorder="1" applyAlignment="1">
      <alignment horizontal="center" vertical="center" wrapText="1" shrinkToFit="1"/>
    </xf>
    <xf numFmtId="0" fontId="4" fillId="0" borderId="19" xfId="0" applyNumberFormat="1" applyFont="1" applyBorder="1" applyAlignment="1">
      <alignment horizontal="center" vertical="center" wrapText="1" shrinkToFit="1"/>
    </xf>
    <xf numFmtId="0" fontId="4" fillId="0" borderId="2" xfId="0" applyNumberFormat="1" applyFont="1" applyBorder="1" applyAlignment="1">
      <alignment horizontal="center" vertical="center" wrapText="1" shrinkToFit="1"/>
    </xf>
    <xf numFmtId="0" fontId="4" fillId="0" borderId="14" xfId="0" applyNumberFormat="1" applyFont="1" applyBorder="1" applyAlignment="1">
      <alignment horizontal="center" vertical="center" wrapText="1" shrinkToFit="1"/>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1" fillId="0" borderId="36" xfId="0" applyFont="1" applyBorder="1" applyAlignment="1">
      <alignment horizontal="center" vertical="center" textRotation="255"/>
    </xf>
    <xf numFmtId="0" fontId="11" fillId="0" borderId="65" xfId="0" applyFont="1" applyBorder="1" applyAlignment="1">
      <alignment horizontal="center" vertical="center" textRotation="255"/>
    </xf>
    <xf numFmtId="0" fontId="4" fillId="0" borderId="80" xfId="0" applyFont="1" applyBorder="1" applyAlignment="1">
      <alignment horizontal="center" vertical="center"/>
    </xf>
    <xf numFmtId="0" fontId="4" fillId="0" borderId="14" xfId="0" applyFont="1" applyBorder="1" applyAlignment="1">
      <alignment horizontal="center" vertical="center"/>
    </xf>
    <xf numFmtId="0" fontId="4" fillId="0" borderId="77" xfId="0" applyFont="1" applyBorder="1" applyAlignment="1">
      <alignment horizontal="left" vertical="center"/>
    </xf>
    <xf numFmtId="0" fontId="4" fillId="0" borderId="21" xfId="0" applyFont="1" applyBorder="1" applyAlignment="1">
      <alignment horizontal="left" vertical="center"/>
    </xf>
    <xf numFmtId="0" fontId="4" fillId="0" borderId="80" xfId="0" applyFont="1" applyBorder="1" applyAlignment="1">
      <alignment horizontal="left" vertical="center"/>
    </xf>
    <xf numFmtId="0" fontId="4" fillId="0" borderId="14" xfId="0" applyFont="1" applyBorder="1" applyAlignment="1">
      <alignment horizontal="left" vertical="center"/>
    </xf>
    <xf numFmtId="0" fontId="12" fillId="0" borderId="92" xfId="0" applyFont="1" applyBorder="1" applyAlignment="1">
      <alignment horizontal="center" vertical="center"/>
    </xf>
    <xf numFmtId="0" fontId="12" fillId="0" borderId="17" xfId="0" applyFont="1" applyBorder="1" applyAlignment="1">
      <alignment horizontal="center" vertical="center"/>
    </xf>
    <xf numFmtId="0" fontId="6" fillId="0" borderId="94" xfId="0" applyFont="1" applyBorder="1" applyAlignment="1">
      <alignment horizontal="center" vertical="center"/>
    </xf>
    <xf numFmtId="0" fontId="6" fillId="0" borderId="54" xfId="0" applyFont="1" applyBorder="1" applyAlignment="1">
      <alignment horizontal="center" vertical="center"/>
    </xf>
    <xf numFmtId="0" fontId="9" fillId="0" borderId="15" xfId="0" applyFont="1" applyBorder="1" applyAlignment="1">
      <alignment horizontal="left" vertical="center"/>
    </xf>
    <xf numFmtId="176" fontId="7" fillId="0" borderId="58" xfId="0" applyNumberFormat="1" applyFont="1" applyBorder="1" applyAlignment="1">
      <alignment horizontal="right" vertical="center"/>
    </xf>
    <xf numFmtId="176" fontId="7" fillId="0" borderId="48" xfId="0" applyNumberFormat="1" applyFont="1" applyBorder="1" applyAlignment="1">
      <alignment horizontal="right" vertical="center"/>
    </xf>
    <xf numFmtId="176" fontId="7" fillId="0" borderId="59" xfId="0" applyNumberFormat="1" applyFont="1" applyBorder="1" applyAlignment="1">
      <alignment horizontal="right" vertical="center"/>
    </xf>
    <xf numFmtId="176" fontId="7" fillId="0" borderId="60" xfId="0" applyNumberFormat="1" applyFont="1" applyBorder="1" applyAlignment="1">
      <alignment horizontal="right" vertical="center"/>
    </xf>
    <xf numFmtId="38" fontId="7" fillId="0" borderId="58" xfId="1" applyFont="1" applyFill="1" applyBorder="1" applyAlignment="1">
      <alignment horizontal="right" vertical="center"/>
    </xf>
    <xf numFmtId="38" fontId="7" fillId="0" borderId="48" xfId="1" applyFont="1" applyFill="1" applyBorder="1" applyAlignment="1">
      <alignment horizontal="right" vertical="center"/>
    </xf>
    <xf numFmtId="0" fontId="11" fillId="0" borderId="7" xfId="0" applyNumberFormat="1" applyFont="1" applyBorder="1" applyAlignment="1">
      <alignment horizontal="center" vertical="center" wrapText="1"/>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42" xfId="0" applyFont="1" applyBorder="1" applyAlignment="1">
      <alignment horizontal="center" vertical="center"/>
    </xf>
    <xf numFmtId="0" fontId="12" fillId="0" borderId="4" xfId="0" applyNumberFormat="1" applyFont="1" applyFill="1" applyBorder="1" applyAlignment="1">
      <alignment horizontal="center" vertical="center"/>
    </xf>
    <xf numFmtId="0" fontId="12" fillId="0" borderId="21" xfId="0" applyFont="1" applyFill="1" applyBorder="1" applyAlignment="1">
      <alignment horizontal="center"/>
    </xf>
    <xf numFmtId="0" fontId="12" fillId="0" borderId="58" xfId="0" applyNumberFormat="1" applyFont="1" applyFill="1" applyBorder="1" applyAlignment="1">
      <alignment horizontal="center" vertical="center"/>
    </xf>
    <xf numFmtId="0" fontId="0" fillId="0" borderId="35" xfId="0" applyFill="1" applyBorder="1" applyAlignment="1">
      <alignment horizontal="center" vertical="center"/>
    </xf>
    <xf numFmtId="0" fontId="12" fillId="0" borderId="59" xfId="0" applyNumberFormat="1" applyFont="1" applyFill="1" applyBorder="1" applyAlignment="1">
      <alignment horizontal="center" vertical="center"/>
    </xf>
    <xf numFmtId="0" fontId="0" fillId="0" borderId="45" xfId="0" applyFill="1" applyBorder="1" applyAlignment="1">
      <alignment horizontal="center" vertical="center"/>
    </xf>
    <xf numFmtId="38" fontId="7" fillId="0" borderId="59" xfId="1" applyFont="1" applyFill="1" applyBorder="1" applyAlignment="1">
      <alignment horizontal="right" vertical="center"/>
    </xf>
    <xf numFmtId="38" fontId="7" fillId="0" borderId="60" xfId="1" applyFont="1" applyFill="1" applyBorder="1" applyAlignment="1">
      <alignment horizontal="right" vertical="center"/>
    </xf>
    <xf numFmtId="38" fontId="7" fillId="0" borderId="7" xfId="1" applyFont="1" applyFill="1" applyBorder="1" applyAlignment="1">
      <alignment horizontal="right" vertical="center"/>
    </xf>
    <xf numFmtId="38" fontId="7" fillId="0" borderId="23" xfId="1" applyFont="1" applyFill="1" applyBorder="1" applyAlignment="1">
      <alignment horizontal="right" vertical="center"/>
    </xf>
    <xf numFmtId="38" fontId="7" fillId="0" borderId="3" xfId="1" applyFont="1" applyFill="1" applyBorder="1" applyAlignment="1">
      <alignment horizontal="right" vertical="center"/>
    </xf>
    <xf numFmtId="38" fontId="7" fillId="0" borderId="41" xfId="1" applyFont="1" applyFill="1" applyBorder="1" applyAlignment="1">
      <alignment horizontal="right" vertical="center"/>
    </xf>
    <xf numFmtId="0" fontId="4" fillId="0" borderId="20"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21" xfId="0" applyNumberFormat="1" applyFont="1" applyFill="1" applyBorder="1" applyAlignment="1">
      <alignment horizontal="left" vertical="center" wrapText="1"/>
    </xf>
    <xf numFmtId="0" fontId="12" fillId="0" borderId="23" xfId="0" applyNumberFormat="1" applyFont="1" applyFill="1" applyBorder="1" applyAlignment="1">
      <alignment horizontal="center" vertical="center"/>
    </xf>
    <xf numFmtId="0" fontId="12" fillId="0" borderId="24" xfId="0" applyFont="1" applyFill="1" applyBorder="1" applyAlignment="1">
      <alignment horizontal="center"/>
    </xf>
    <xf numFmtId="0" fontId="12" fillId="0" borderId="41" xfId="0" applyFont="1" applyFill="1" applyBorder="1" applyAlignment="1">
      <alignment horizontal="center"/>
    </xf>
    <xf numFmtId="0" fontId="12" fillId="0" borderId="42" xfId="0" applyFont="1" applyFill="1" applyBorder="1" applyAlignment="1">
      <alignment horizontal="center"/>
    </xf>
    <xf numFmtId="0" fontId="4" fillId="0" borderId="7" xfId="0" applyNumberFormat="1" applyFont="1" applyBorder="1" applyAlignment="1">
      <alignment horizontal="left" vertical="center" wrapText="1"/>
    </xf>
    <xf numFmtId="0" fontId="4" fillId="0" borderId="23" xfId="0" applyNumberFormat="1" applyFont="1" applyBorder="1" applyAlignment="1">
      <alignment horizontal="left" vertical="center" wrapText="1"/>
    </xf>
    <xf numFmtId="0" fontId="4" fillId="0" borderId="25" xfId="0" applyNumberFormat="1" applyFont="1" applyBorder="1" applyAlignment="1">
      <alignment horizontal="left" vertical="center" wrapText="1"/>
    </xf>
    <xf numFmtId="0" fontId="12" fillId="0" borderId="2" xfId="0" applyNumberFormat="1" applyFont="1" applyBorder="1" applyAlignment="1">
      <alignment horizontal="center" vertical="center"/>
    </xf>
    <xf numFmtId="57" fontId="9" fillId="0" borderId="69" xfId="0" applyNumberFormat="1" applyFont="1" applyBorder="1" applyAlignment="1">
      <alignment vertical="top" textRotation="255"/>
    </xf>
    <xf numFmtId="0" fontId="3" fillId="0" borderId="69" xfId="0" applyFont="1" applyBorder="1" applyAlignment="1">
      <alignment vertical="top" textRotation="255"/>
    </xf>
    <xf numFmtId="0" fontId="12" fillId="0" borderId="20" xfId="0" applyNumberFormat="1" applyFont="1" applyBorder="1" applyAlignment="1">
      <alignment horizontal="left" vertical="center"/>
    </xf>
    <xf numFmtId="0" fontId="12" fillId="0" borderId="4" xfId="0" applyNumberFormat="1" applyFont="1" applyBorder="1" applyAlignment="1">
      <alignment horizontal="left" vertical="center"/>
    </xf>
    <xf numFmtId="0" fontId="12" fillId="0" borderId="21" xfId="0" applyNumberFormat="1" applyFont="1" applyBorder="1" applyAlignment="1">
      <alignment horizontal="left" vertical="center"/>
    </xf>
    <xf numFmtId="0" fontId="12" fillId="0" borderId="3" xfId="0" applyNumberFormat="1" applyFont="1" applyBorder="1" applyAlignment="1">
      <alignment horizontal="left" vertical="center"/>
    </xf>
    <xf numFmtId="0" fontId="12" fillId="0" borderId="41" xfId="0" applyNumberFormat="1" applyFont="1" applyBorder="1" applyAlignment="1">
      <alignment horizontal="left" vertical="center"/>
    </xf>
    <xf numFmtId="0" fontId="12" fillId="0" borderId="42" xfId="0" applyNumberFormat="1" applyFont="1" applyBorder="1" applyAlignment="1">
      <alignment horizontal="left" vertical="center"/>
    </xf>
    <xf numFmtId="0" fontId="12" fillId="0" borderId="11" xfId="0" applyNumberFormat="1" applyFont="1" applyBorder="1" applyAlignment="1">
      <alignment horizontal="left" vertical="center"/>
    </xf>
    <xf numFmtId="0" fontId="12" fillId="0" borderId="44" xfId="0" applyNumberFormat="1" applyFont="1" applyBorder="1" applyAlignment="1">
      <alignment horizontal="left" vertical="center"/>
    </xf>
    <xf numFmtId="0" fontId="12" fillId="0" borderId="7" xfId="0" applyNumberFormat="1" applyFont="1" applyBorder="1" applyAlignment="1">
      <alignment horizontal="left" vertical="center"/>
    </xf>
    <xf numFmtId="0" fontId="12" fillId="0" borderId="23" xfId="0" applyNumberFormat="1" applyFont="1" applyBorder="1" applyAlignment="1">
      <alignment horizontal="left" vertical="center"/>
    </xf>
    <xf numFmtId="0" fontId="12" fillId="0" borderId="25" xfId="0" applyNumberFormat="1" applyFont="1" applyBorder="1" applyAlignment="1">
      <alignment horizontal="left" vertical="center"/>
    </xf>
    <xf numFmtId="0" fontId="12" fillId="0" borderId="24" xfId="0" applyNumberFormat="1" applyFont="1" applyBorder="1" applyAlignment="1">
      <alignment horizontal="left" vertical="center"/>
    </xf>
    <xf numFmtId="58" fontId="22" fillId="0" borderId="15" xfId="0" applyNumberFormat="1" applyFont="1" applyBorder="1" applyAlignment="1">
      <alignment horizontal="left" vertical="center"/>
    </xf>
    <xf numFmtId="0" fontId="22" fillId="0" borderId="16" xfId="0" applyNumberFormat="1" applyFont="1" applyBorder="1" applyAlignment="1">
      <alignment horizontal="left" vertical="center"/>
    </xf>
    <xf numFmtId="0" fontId="7" fillId="0" borderId="0" xfId="0" applyNumberFormat="1" applyFont="1" applyBorder="1" applyAlignment="1">
      <alignment horizontal="center" vertical="center"/>
    </xf>
    <xf numFmtId="0" fontId="7" fillId="0" borderId="4" xfId="0" applyFont="1" applyBorder="1" applyAlignment="1"/>
    <xf numFmtId="0" fontId="7" fillId="0" borderId="21" xfId="0" applyFont="1" applyBorder="1" applyAlignment="1"/>
    <xf numFmtId="0" fontId="7" fillId="0" borderId="0" xfId="0" applyFont="1" applyBorder="1" applyAlignment="1"/>
    <xf numFmtId="0" fontId="7" fillId="0" borderId="13" xfId="0" applyFont="1" applyBorder="1" applyAlignment="1"/>
    <xf numFmtId="0" fontId="0" fillId="0" borderId="66" xfId="0" applyBorder="1"/>
    <xf numFmtId="0" fontId="3" fillId="0" borderId="4" xfId="0" applyFont="1" applyBorder="1"/>
    <xf numFmtId="0" fontId="3" fillId="0" borderId="21" xfId="0" applyFont="1" applyBorder="1"/>
    <xf numFmtId="0" fontId="3" fillId="0" borderId="19" xfId="0" applyFont="1" applyBorder="1"/>
    <xf numFmtId="0" fontId="3" fillId="0" borderId="2" xfId="0" applyFont="1" applyBorder="1"/>
    <xf numFmtId="0" fontId="3" fillId="0" borderId="14" xfId="0" applyFont="1" applyBorder="1"/>
    <xf numFmtId="0" fontId="9" fillId="0" borderId="52" xfId="0" applyFont="1" applyBorder="1" applyAlignment="1">
      <alignment horizontal="left" vertical="center"/>
    </xf>
    <xf numFmtId="0" fontId="9" fillId="0" borderId="53" xfId="0" applyFont="1" applyBorder="1" applyAlignment="1">
      <alignment horizontal="left" vertical="center"/>
    </xf>
    <xf numFmtId="0" fontId="9" fillId="0" borderId="54" xfId="0" applyFont="1" applyBorder="1" applyAlignment="1">
      <alignment horizontal="left"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9" fillId="0" borderId="43" xfId="0" applyFont="1" applyBorder="1" applyAlignment="1">
      <alignment horizontal="left" vertical="center"/>
    </xf>
    <xf numFmtId="0" fontId="4" fillId="0" borderId="20" xfId="0" applyFont="1" applyBorder="1" applyAlignment="1">
      <alignment vertical="center" wrapText="1"/>
    </xf>
    <xf numFmtId="0" fontId="0" fillId="0" borderId="4" xfId="0" applyBorder="1" applyAlignment="1">
      <alignment vertical="center"/>
    </xf>
    <xf numFmtId="0" fontId="0" fillId="0" borderId="11" xfId="0" applyBorder="1" applyAlignment="1">
      <alignment vertical="center"/>
    </xf>
    <xf numFmtId="0" fontId="0" fillId="0" borderId="19" xfId="0" applyBorder="1" applyAlignment="1">
      <alignment vertical="center"/>
    </xf>
    <xf numFmtId="0" fontId="0" fillId="0" borderId="2" xfId="0" applyBorder="1" applyAlignment="1">
      <alignment vertical="center"/>
    </xf>
    <xf numFmtId="0" fontId="0" fillId="0" borderId="34" xfId="0" applyBorder="1" applyAlignment="1">
      <alignment vertical="center"/>
    </xf>
    <xf numFmtId="0" fontId="4" fillId="0" borderId="20" xfId="0" applyNumberFormat="1" applyFont="1" applyBorder="1" applyAlignment="1">
      <alignment horizontal="center" vertical="center" wrapText="1"/>
    </xf>
    <xf numFmtId="0" fontId="4" fillId="0" borderId="4" xfId="0" applyNumberFormat="1" applyFont="1" applyBorder="1" applyAlignment="1">
      <alignment horizontal="center" vertical="center"/>
    </xf>
    <xf numFmtId="0" fontId="4" fillId="0" borderId="21"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4" fillId="0" borderId="15" xfId="0" applyFont="1" applyBorder="1" applyAlignment="1">
      <alignment vertical="center" wrapText="1"/>
    </xf>
    <xf numFmtId="0" fontId="4" fillId="0" borderId="16" xfId="0" applyFont="1" applyBorder="1"/>
    <xf numFmtId="0" fontId="4" fillId="0" borderId="31" xfId="0" applyFont="1" applyBorder="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xf>
    <xf numFmtId="0" fontId="9" fillId="0" borderId="20" xfId="0" applyFont="1" applyBorder="1" applyAlignment="1">
      <alignment horizontal="left" vertical="center"/>
    </xf>
    <xf numFmtId="0" fontId="9" fillId="0" borderId="81" xfId="0" applyFont="1" applyBorder="1" applyAlignment="1">
      <alignment horizontal="left" vertical="center"/>
    </xf>
    <xf numFmtId="0" fontId="9" fillId="0" borderId="8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123825</xdr:colOff>
      <xdr:row>2</xdr:row>
      <xdr:rowOff>95250</xdr:rowOff>
    </xdr:from>
    <xdr:to>
      <xdr:col>33</xdr:col>
      <xdr:colOff>1019175</xdr:colOff>
      <xdr:row>3</xdr:row>
      <xdr:rowOff>142875</xdr:rowOff>
    </xdr:to>
    <xdr:sp macro="" textlink="">
      <xdr:nvSpPr>
        <xdr:cNvPr id="7169" name="Text Box 1">
          <a:extLst>
            <a:ext uri="{FF2B5EF4-FFF2-40B4-BE49-F238E27FC236}">
              <a16:creationId xmlns:a16="http://schemas.microsoft.com/office/drawing/2014/main" id="{00000000-0008-0000-0100-0000011C0000}"/>
            </a:ext>
          </a:extLst>
        </xdr:cNvPr>
        <xdr:cNvSpPr txBox="1">
          <a:spLocks noChangeArrowheads="1"/>
        </xdr:cNvSpPr>
      </xdr:nvSpPr>
      <xdr:spPr bwMode="auto">
        <a:xfrm>
          <a:off x="9201150" y="876300"/>
          <a:ext cx="1647825" cy="4476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叙勲発令日を「</a:t>
          </a:r>
          <a:r>
            <a:rPr lang="en-US" altLang="ja-JP" sz="1000" b="0" i="0" u="none" strike="noStrike" baseline="0">
              <a:solidFill>
                <a:srgbClr val="000000"/>
              </a:solidFill>
              <a:latin typeface="ＭＳ Ｐゴシック"/>
              <a:ea typeface="ＭＳ Ｐゴシック"/>
            </a:rPr>
            <a:t>h16/4/29</a:t>
          </a:r>
          <a:r>
            <a:rPr lang="ja-JP" altLang="en-US" sz="1000" b="0" i="0" u="none" strike="noStrike" baseline="0">
              <a:solidFill>
                <a:srgbClr val="000000"/>
              </a:solidFill>
              <a:latin typeface="ＭＳ Ｐゴシック"/>
              <a:ea typeface="ＭＳ Ｐゴシック"/>
            </a:rPr>
            <a:t>」のように入力（必須）</a:t>
          </a:r>
        </a:p>
      </xdr:txBody>
    </xdr:sp>
    <xdr:clientData/>
  </xdr:twoCellAnchor>
  <xdr:twoCellAnchor>
    <xdr:from>
      <xdr:col>33</xdr:col>
      <xdr:colOff>209550</xdr:colOff>
      <xdr:row>4</xdr:row>
      <xdr:rowOff>9525</xdr:rowOff>
    </xdr:from>
    <xdr:to>
      <xdr:col>33</xdr:col>
      <xdr:colOff>209550</xdr:colOff>
      <xdr:row>5</xdr:row>
      <xdr:rowOff>38100</xdr:rowOff>
    </xdr:to>
    <xdr:sp macro="" textlink="">
      <xdr:nvSpPr>
        <xdr:cNvPr id="9484" name="Line 2">
          <a:extLst>
            <a:ext uri="{FF2B5EF4-FFF2-40B4-BE49-F238E27FC236}">
              <a16:creationId xmlns:a16="http://schemas.microsoft.com/office/drawing/2014/main" id="{00000000-0008-0000-0100-00000C250000}"/>
            </a:ext>
          </a:extLst>
        </xdr:cNvPr>
        <xdr:cNvSpPr>
          <a:spLocks noChangeShapeType="1"/>
        </xdr:cNvSpPr>
      </xdr:nvSpPr>
      <xdr:spPr bwMode="auto">
        <a:xfrm>
          <a:off x="10039350" y="13620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28575</xdr:colOff>
      <xdr:row>8</xdr:row>
      <xdr:rowOff>28575</xdr:rowOff>
    </xdr:from>
    <xdr:to>
      <xdr:col>34</xdr:col>
      <xdr:colOff>0</xdr:colOff>
      <xdr:row>10</xdr:row>
      <xdr:rowOff>228600</xdr:rowOff>
    </xdr:to>
    <xdr:sp macro="" textlink="">
      <xdr:nvSpPr>
        <xdr:cNvPr id="7171" name="Text Box 3">
          <a:extLst>
            <a:ext uri="{FF2B5EF4-FFF2-40B4-BE49-F238E27FC236}">
              <a16:creationId xmlns:a16="http://schemas.microsoft.com/office/drawing/2014/main" id="{00000000-0008-0000-0100-0000031C0000}"/>
            </a:ext>
          </a:extLst>
        </xdr:cNvPr>
        <xdr:cNvSpPr txBox="1">
          <a:spLocks noChangeArrowheads="1"/>
        </xdr:cNvSpPr>
      </xdr:nvSpPr>
      <xdr:spPr bwMode="auto">
        <a:xfrm>
          <a:off x="9105900" y="2609850"/>
          <a:ext cx="1866900" cy="7239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日付に対する指定。</a:t>
          </a:r>
        </a:p>
        <a:p>
          <a:pPr algn="l" rtl="0">
            <a:lnSpc>
              <a:spcPts val="1200"/>
            </a:lnSpc>
            <a:defRPr sz="1000"/>
          </a:pPr>
          <a:r>
            <a:rPr lang="ja-JP" altLang="en-US" sz="1000" b="0" i="0" u="none" strike="noStrike" baseline="0">
              <a:solidFill>
                <a:srgbClr val="000000"/>
              </a:solidFill>
              <a:latin typeface="ＭＳ Ｐゴシック"/>
              <a:ea typeface="ＭＳ Ｐゴシック"/>
            </a:rPr>
            <a:t>通常は指定しない。</a:t>
          </a:r>
        </a:p>
        <a:p>
          <a:pPr algn="l" rtl="0">
            <a:defRPr sz="1000"/>
          </a:pPr>
          <a:r>
            <a:rPr lang="ja-JP" altLang="en-US" sz="1000" b="0" i="0" u="none" strike="noStrike" baseline="0">
              <a:solidFill>
                <a:srgbClr val="000000"/>
              </a:solidFill>
              <a:latin typeface="ＭＳ Ｐゴシック"/>
              <a:ea typeface="ＭＳ Ｐゴシック"/>
            </a:rPr>
            <a:t>半月の切目の場合はスライドさせない。</a:t>
          </a:r>
        </a:p>
      </xdr:txBody>
    </xdr:sp>
    <xdr:clientData/>
  </xdr:twoCellAnchor>
  <xdr:twoCellAnchor>
    <xdr:from>
      <xdr:col>32</xdr:col>
      <xdr:colOff>561975</xdr:colOff>
      <xdr:row>10</xdr:row>
      <xdr:rowOff>228600</xdr:rowOff>
    </xdr:from>
    <xdr:to>
      <xdr:col>32</xdr:col>
      <xdr:colOff>561975</xdr:colOff>
      <xdr:row>11</xdr:row>
      <xdr:rowOff>142875</xdr:rowOff>
    </xdr:to>
    <xdr:sp macro="" textlink="">
      <xdr:nvSpPr>
        <xdr:cNvPr id="9486" name="Line 4">
          <a:extLst>
            <a:ext uri="{FF2B5EF4-FFF2-40B4-BE49-F238E27FC236}">
              <a16:creationId xmlns:a16="http://schemas.microsoft.com/office/drawing/2014/main" id="{00000000-0008-0000-0100-00000E250000}"/>
            </a:ext>
          </a:extLst>
        </xdr:cNvPr>
        <xdr:cNvSpPr>
          <a:spLocks noChangeShapeType="1"/>
        </xdr:cNvSpPr>
      </xdr:nvSpPr>
      <xdr:spPr bwMode="auto">
        <a:xfrm>
          <a:off x="9639300" y="33337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85725</xdr:colOff>
      <xdr:row>13</xdr:row>
      <xdr:rowOff>9525</xdr:rowOff>
    </xdr:from>
    <xdr:to>
      <xdr:col>16</xdr:col>
      <xdr:colOff>19050</xdr:colOff>
      <xdr:row>13</xdr:row>
      <xdr:rowOff>19050</xdr:rowOff>
    </xdr:to>
    <xdr:sp macro="" textlink="">
      <xdr:nvSpPr>
        <xdr:cNvPr id="9488" name="Line 6">
          <a:extLst>
            <a:ext uri="{FF2B5EF4-FFF2-40B4-BE49-F238E27FC236}">
              <a16:creationId xmlns:a16="http://schemas.microsoft.com/office/drawing/2014/main" id="{00000000-0008-0000-0100-000010250000}"/>
            </a:ext>
          </a:extLst>
        </xdr:cNvPr>
        <xdr:cNvSpPr>
          <a:spLocks noChangeShapeType="1"/>
        </xdr:cNvSpPr>
      </xdr:nvSpPr>
      <xdr:spPr bwMode="auto">
        <a:xfrm flipH="1">
          <a:off x="4133850" y="3705225"/>
          <a:ext cx="5048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38100</xdr:colOff>
      <xdr:row>13</xdr:row>
      <xdr:rowOff>19050</xdr:rowOff>
    </xdr:from>
    <xdr:to>
      <xdr:col>31</xdr:col>
      <xdr:colOff>266700</xdr:colOff>
      <xdr:row>13</xdr:row>
      <xdr:rowOff>19050</xdr:rowOff>
    </xdr:to>
    <xdr:sp macro="" textlink="">
      <xdr:nvSpPr>
        <xdr:cNvPr id="9489" name="Line 7">
          <a:extLst>
            <a:ext uri="{FF2B5EF4-FFF2-40B4-BE49-F238E27FC236}">
              <a16:creationId xmlns:a16="http://schemas.microsoft.com/office/drawing/2014/main" id="{00000000-0008-0000-0100-000011250000}"/>
            </a:ext>
          </a:extLst>
        </xdr:cNvPr>
        <xdr:cNvSpPr>
          <a:spLocks noChangeShapeType="1"/>
        </xdr:cNvSpPr>
      </xdr:nvSpPr>
      <xdr:spPr bwMode="auto">
        <a:xfrm flipV="1">
          <a:off x="5991225" y="3714750"/>
          <a:ext cx="3019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76200</xdr:colOff>
      <xdr:row>15</xdr:row>
      <xdr:rowOff>9525</xdr:rowOff>
    </xdr:from>
    <xdr:to>
      <xdr:col>16</xdr:col>
      <xdr:colOff>9525</xdr:colOff>
      <xdr:row>15</xdr:row>
      <xdr:rowOff>9525</xdr:rowOff>
    </xdr:to>
    <xdr:sp macro="" textlink="">
      <xdr:nvSpPr>
        <xdr:cNvPr id="9490" name="Line 8">
          <a:extLst>
            <a:ext uri="{FF2B5EF4-FFF2-40B4-BE49-F238E27FC236}">
              <a16:creationId xmlns:a16="http://schemas.microsoft.com/office/drawing/2014/main" id="{00000000-0008-0000-0100-000012250000}"/>
            </a:ext>
          </a:extLst>
        </xdr:cNvPr>
        <xdr:cNvSpPr>
          <a:spLocks noChangeShapeType="1"/>
        </xdr:cNvSpPr>
      </xdr:nvSpPr>
      <xdr:spPr bwMode="auto">
        <a:xfrm>
          <a:off x="4124325" y="4010025"/>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14</xdr:row>
      <xdr:rowOff>66675</xdr:rowOff>
    </xdr:from>
    <xdr:to>
      <xdr:col>28</xdr:col>
      <xdr:colOff>85725</xdr:colOff>
      <xdr:row>16</xdr:row>
      <xdr:rowOff>114300</xdr:rowOff>
    </xdr:to>
    <xdr:sp macro="" textlink="">
      <xdr:nvSpPr>
        <xdr:cNvPr id="7177" name="Text Box 9">
          <a:extLst>
            <a:ext uri="{FF2B5EF4-FFF2-40B4-BE49-F238E27FC236}">
              <a16:creationId xmlns:a16="http://schemas.microsoft.com/office/drawing/2014/main" id="{00000000-0008-0000-0100-0000091C0000}"/>
            </a:ext>
          </a:extLst>
        </xdr:cNvPr>
        <xdr:cNvSpPr txBox="1">
          <a:spLocks noChangeArrowheads="1"/>
        </xdr:cNvSpPr>
      </xdr:nvSpPr>
      <xdr:spPr bwMode="auto">
        <a:xfrm>
          <a:off x="4648200" y="3914775"/>
          <a:ext cx="2343150" cy="3524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下の履歴が上位なので、至を半月前にする</a:t>
          </a:r>
        </a:p>
      </xdr:txBody>
    </xdr:sp>
    <xdr:clientData/>
  </xdr:twoCellAnchor>
  <xdr:twoCellAnchor>
    <xdr:from>
      <xdr:col>28</xdr:col>
      <xdr:colOff>114301</xdr:colOff>
      <xdr:row>14</xdr:row>
      <xdr:rowOff>152399</xdr:rowOff>
    </xdr:from>
    <xdr:to>
      <xdr:col>31</xdr:col>
      <xdr:colOff>257176</xdr:colOff>
      <xdr:row>15</xdr:row>
      <xdr:rowOff>9524</xdr:rowOff>
    </xdr:to>
    <xdr:sp macro="" textlink="">
      <xdr:nvSpPr>
        <xdr:cNvPr id="9492" name="Line 10">
          <a:extLst>
            <a:ext uri="{FF2B5EF4-FFF2-40B4-BE49-F238E27FC236}">
              <a16:creationId xmlns:a16="http://schemas.microsoft.com/office/drawing/2014/main" id="{00000000-0008-0000-0100-000014250000}"/>
            </a:ext>
          </a:extLst>
        </xdr:cNvPr>
        <xdr:cNvSpPr>
          <a:spLocks noChangeShapeType="1"/>
        </xdr:cNvSpPr>
      </xdr:nvSpPr>
      <xdr:spPr bwMode="auto">
        <a:xfrm flipV="1">
          <a:off x="7019926" y="4000499"/>
          <a:ext cx="19812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24</xdr:row>
      <xdr:rowOff>0</xdr:rowOff>
    </xdr:from>
    <xdr:to>
      <xdr:col>26</xdr:col>
      <xdr:colOff>85725</xdr:colOff>
      <xdr:row>25</xdr:row>
      <xdr:rowOff>76200</xdr:rowOff>
    </xdr:to>
    <xdr:sp macro="" textlink="">
      <xdr:nvSpPr>
        <xdr:cNvPr id="7179" name="Text Box 11">
          <a:extLst>
            <a:ext uri="{FF2B5EF4-FFF2-40B4-BE49-F238E27FC236}">
              <a16:creationId xmlns:a16="http://schemas.microsoft.com/office/drawing/2014/main" id="{00000000-0008-0000-0100-00000B1C0000}"/>
            </a:ext>
          </a:extLst>
        </xdr:cNvPr>
        <xdr:cNvSpPr txBox="1">
          <a:spLocks noChangeArrowheads="1"/>
        </xdr:cNvSpPr>
      </xdr:nvSpPr>
      <xdr:spPr bwMode="auto">
        <a:xfrm>
          <a:off x="4638675" y="5372100"/>
          <a:ext cx="1971675" cy="2286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社長歴を最大でとるので、通常</a:t>
          </a:r>
        </a:p>
      </xdr:txBody>
    </xdr:sp>
    <xdr:clientData/>
  </xdr:twoCellAnchor>
  <xdr:twoCellAnchor>
    <xdr:from>
      <xdr:col>26</xdr:col>
      <xdr:colOff>114300</xdr:colOff>
      <xdr:row>24</xdr:row>
      <xdr:rowOff>133350</xdr:rowOff>
    </xdr:from>
    <xdr:to>
      <xdr:col>31</xdr:col>
      <xdr:colOff>171450</xdr:colOff>
      <xdr:row>24</xdr:row>
      <xdr:rowOff>133350</xdr:rowOff>
    </xdr:to>
    <xdr:sp macro="" textlink="">
      <xdr:nvSpPr>
        <xdr:cNvPr id="9494" name="Line 12">
          <a:extLst>
            <a:ext uri="{FF2B5EF4-FFF2-40B4-BE49-F238E27FC236}">
              <a16:creationId xmlns:a16="http://schemas.microsoft.com/office/drawing/2014/main" id="{00000000-0008-0000-0100-000016250000}"/>
            </a:ext>
          </a:extLst>
        </xdr:cNvPr>
        <xdr:cNvSpPr>
          <a:spLocks noChangeShapeType="1"/>
        </xdr:cNvSpPr>
      </xdr:nvSpPr>
      <xdr:spPr bwMode="auto">
        <a:xfrm>
          <a:off x="6638925" y="5505450"/>
          <a:ext cx="2276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25</xdr:row>
      <xdr:rowOff>133350</xdr:rowOff>
    </xdr:from>
    <xdr:to>
      <xdr:col>26</xdr:col>
      <xdr:colOff>104775</xdr:colOff>
      <xdr:row>28</xdr:row>
      <xdr:rowOff>38100</xdr:rowOff>
    </xdr:to>
    <xdr:sp macro="" textlink="">
      <xdr:nvSpPr>
        <xdr:cNvPr id="7181" name="Text Box 13">
          <a:extLst>
            <a:ext uri="{FF2B5EF4-FFF2-40B4-BE49-F238E27FC236}">
              <a16:creationId xmlns:a16="http://schemas.microsoft.com/office/drawing/2014/main" id="{00000000-0008-0000-0100-00000D1C0000}"/>
            </a:ext>
          </a:extLst>
        </xdr:cNvPr>
        <xdr:cNvSpPr txBox="1">
          <a:spLocks noChangeArrowheads="1"/>
        </xdr:cNvSpPr>
      </xdr:nvSpPr>
      <xdr:spPr bwMode="auto">
        <a:xfrm>
          <a:off x="4648200" y="5657850"/>
          <a:ext cx="1981200" cy="36195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社長歴を最大でとったので、自を半月ずらす（半月の切目は除く）</a:t>
          </a:r>
        </a:p>
      </xdr:txBody>
    </xdr:sp>
    <xdr:clientData/>
  </xdr:twoCellAnchor>
  <xdr:twoCellAnchor>
    <xdr:from>
      <xdr:col>26</xdr:col>
      <xdr:colOff>114300</xdr:colOff>
      <xdr:row>26</xdr:row>
      <xdr:rowOff>114300</xdr:rowOff>
    </xdr:from>
    <xdr:to>
      <xdr:col>31</xdr:col>
      <xdr:colOff>190500</xdr:colOff>
      <xdr:row>26</xdr:row>
      <xdr:rowOff>123825</xdr:rowOff>
    </xdr:to>
    <xdr:sp macro="" textlink="">
      <xdr:nvSpPr>
        <xdr:cNvPr id="9496" name="Line 14">
          <a:extLst>
            <a:ext uri="{FF2B5EF4-FFF2-40B4-BE49-F238E27FC236}">
              <a16:creationId xmlns:a16="http://schemas.microsoft.com/office/drawing/2014/main" id="{00000000-0008-0000-0100-000018250000}"/>
            </a:ext>
          </a:extLst>
        </xdr:cNvPr>
        <xdr:cNvSpPr>
          <a:spLocks noChangeShapeType="1"/>
        </xdr:cNvSpPr>
      </xdr:nvSpPr>
      <xdr:spPr bwMode="auto">
        <a:xfrm>
          <a:off x="6638925" y="5791200"/>
          <a:ext cx="22955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38100</xdr:colOff>
      <xdr:row>28</xdr:row>
      <xdr:rowOff>104775</xdr:rowOff>
    </xdr:from>
    <xdr:to>
      <xdr:col>28</xdr:col>
      <xdr:colOff>95250</xdr:colOff>
      <xdr:row>31</xdr:row>
      <xdr:rowOff>38100</xdr:rowOff>
    </xdr:to>
    <xdr:sp macro="" textlink="">
      <xdr:nvSpPr>
        <xdr:cNvPr id="7183" name="Text Box 15">
          <a:extLst>
            <a:ext uri="{FF2B5EF4-FFF2-40B4-BE49-F238E27FC236}">
              <a16:creationId xmlns:a16="http://schemas.microsoft.com/office/drawing/2014/main" id="{00000000-0008-0000-0100-00000F1C0000}"/>
            </a:ext>
          </a:extLst>
        </xdr:cNvPr>
        <xdr:cNvSpPr txBox="1">
          <a:spLocks noChangeArrowheads="1"/>
        </xdr:cNvSpPr>
      </xdr:nvSpPr>
      <xdr:spPr bwMode="auto">
        <a:xfrm>
          <a:off x="4657725" y="6086475"/>
          <a:ext cx="2343150" cy="3905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上の履歴が下位なので、自を半月後に</a:t>
          </a:r>
          <a:r>
            <a:rPr lang="ja-JP" altLang="en-US" sz="1100" b="0" i="0" u="none" strike="noStrike" baseline="0">
              <a:solidFill>
                <a:srgbClr val="000000"/>
              </a:solidFill>
              <a:latin typeface="ＭＳ Ｐゴシック"/>
              <a:ea typeface="ＭＳ Ｐゴシック"/>
            </a:rPr>
            <a:t>する</a:t>
          </a:r>
        </a:p>
      </xdr:txBody>
    </xdr:sp>
    <xdr:clientData/>
  </xdr:twoCellAnchor>
  <xdr:twoCellAnchor>
    <xdr:from>
      <xdr:col>28</xdr:col>
      <xdr:colOff>123825</xdr:colOff>
      <xdr:row>29</xdr:row>
      <xdr:rowOff>38100</xdr:rowOff>
    </xdr:from>
    <xdr:to>
      <xdr:col>31</xdr:col>
      <xdr:colOff>200025</xdr:colOff>
      <xdr:row>29</xdr:row>
      <xdr:rowOff>66675</xdr:rowOff>
    </xdr:to>
    <xdr:sp macro="" textlink="">
      <xdr:nvSpPr>
        <xdr:cNvPr id="9498" name="Line 16">
          <a:extLst>
            <a:ext uri="{FF2B5EF4-FFF2-40B4-BE49-F238E27FC236}">
              <a16:creationId xmlns:a16="http://schemas.microsoft.com/office/drawing/2014/main" id="{00000000-0008-0000-0100-00001A250000}"/>
            </a:ext>
          </a:extLst>
        </xdr:cNvPr>
        <xdr:cNvSpPr>
          <a:spLocks noChangeShapeType="1"/>
        </xdr:cNvSpPr>
      </xdr:nvSpPr>
      <xdr:spPr bwMode="auto">
        <a:xfrm flipV="1">
          <a:off x="7029450" y="6172200"/>
          <a:ext cx="1914525" cy="28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209550</xdr:rowOff>
    </xdr:from>
    <xdr:to>
      <xdr:col>34</xdr:col>
      <xdr:colOff>323850</xdr:colOff>
      <xdr:row>6</xdr:row>
      <xdr:rowOff>209550</xdr:rowOff>
    </xdr:to>
    <xdr:sp macro="" textlink="">
      <xdr:nvSpPr>
        <xdr:cNvPr id="9499" name="Line 17">
          <a:extLst>
            <a:ext uri="{FF2B5EF4-FFF2-40B4-BE49-F238E27FC236}">
              <a16:creationId xmlns:a16="http://schemas.microsoft.com/office/drawing/2014/main" id="{00000000-0008-0000-0100-00001B250000}"/>
            </a:ext>
          </a:extLst>
        </xdr:cNvPr>
        <xdr:cNvSpPr>
          <a:spLocks noChangeShapeType="1"/>
        </xdr:cNvSpPr>
      </xdr:nvSpPr>
      <xdr:spPr bwMode="auto">
        <a:xfrm flipH="1">
          <a:off x="10972800" y="2133600"/>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371475</xdr:colOff>
      <xdr:row>5</xdr:row>
      <xdr:rowOff>247650</xdr:rowOff>
    </xdr:from>
    <xdr:to>
      <xdr:col>35</xdr:col>
      <xdr:colOff>1304925</xdr:colOff>
      <xdr:row>7</xdr:row>
      <xdr:rowOff>28575</xdr:rowOff>
    </xdr:to>
    <xdr:sp macro="" textlink="">
      <xdr:nvSpPr>
        <xdr:cNvPr id="7186" name="Text Box 18">
          <a:extLst>
            <a:ext uri="{FF2B5EF4-FFF2-40B4-BE49-F238E27FC236}">
              <a16:creationId xmlns:a16="http://schemas.microsoft.com/office/drawing/2014/main" id="{00000000-0008-0000-0100-0000121C0000}"/>
            </a:ext>
          </a:extLst>
        </xdr:cNvPr>
        <xdr:cNvSpPr txBox="1">
          <a:spLocks noChangeArrowheads="1"/>
        </xdr:cNvSpPr>
      </xdr:nvSpPr>
      <xdr:spPr bwMode="auto">
        <a:xfrm>
          <a:off x="11344275" y="1895475"/>
          <a:ext cx="1647825" cy="4476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性別を入力　男は「１」、女は「２」を入力</a:t>
          </a:r>
        </a:p>
      </xdr:txBody>
    </xdr:sp>
    <xdr:clientData/>
  </xdr:twoCellAnchor>
  <xdr:twoCellAnchor>
    <xdr:from>
      <xdr:col>12</xdr:col>
      <xdr:colOff>66675</xdr:colOff>
      <xdr:row>2</xdr:row>
      <xdr:rowOff>104775</xdr:rowOff>
    </xdr:from>
    <xdr:to>
      <xdr:col>19</xdr:col>
      <xdr:colOff>47625</xdr:colOff>
      <xdr:row>3</xdr:row>
      <xdr:rowOff>133350</xdr:rowOff>
    </xdr:to>
    <xdr:sp macro="" textlink="">
      <xdr:nvSpPr>
        <xdr:cNvPr id="7187" name="Text Box 19">
          <a:extLst>
            <a:ext uri="{FF2B5EF4-FFF2-40B4-BE49-F238E27FC236}">
              <a16:creationId xmlns:a16="http://schemas.microsoft.com/office/drawing/2014/main" id="{00000000-0008-0000-0100-0000131C0000}"/>
            </a:ext>
          </a:extLst>
        </xdr:cNvPr>
        <xdr:cNvSpPr txBox="1">
          <a:spLocks noChangeArrowheads="1"/>
        </xdr:cNvSpPr>
      </xdr:nvSpPr>
      <xdr:spPr bwMode="auto">
        <a:xfrm>
          <a:off x="3924300" y="885825"/>
          <a:ext cx="1314450" cy="4286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改姓のある場合は改姓年月も記入</a:t>
          </a:r>
        </a:p>
      </xdr:txBody>
    </xdr:sp>
    <xdr:clientData/>
  </xdr:twoCellAnchor>
  <xdr:twoCellAnchor>
    <xdr:from>
      <xdr:col>16</xdr:col>
      <xdr:colOff>19050</xdr:colOff>
      <xdr:row>20</xdr:row>
      <xdr:rowOff>57150</xdr:rowOff>
    </xdr:from>
    <xdr:to>
      <xdr:col>23</xdr:col>
      <xdr:colOff>0</xdr:colOff>
      <xdr:row>21</xdr:row>
      <xdr:rowOff>123825</xdr:rowOff>
    </xdr:to>
    <xdr:sp macro="" textlink="">
      <xdr:nvSpPr>
        <xdr:cNvPr id="7188" name="Text Box 20">
          <a:extLst>
            <a:ext uri="{FF2B5EF4-FFF2-40B4-BE49-F238E27FC236}">
              <a16:creationId xmlns:a16="http://schemas.microsoft.com/office/drawing/2014/main" id="{00000000-0008-0000-0100-0000141C0000}"/>
            </a:ext>
          </a:extLst>
        </xdr:cNvPr>
        <xdr:cNvSpPr txBox="1">
          <a:spLocks noChangeArrowheads="1"/>
        </xdr:cNvSpPr>
      </xdr:nvSpPr>
      <xdr:spPr bwMode="auto">
        <a:xfrm>
          <a:off x="4638675" y="4819650"/>
          <a:ext cx="1314450" cy="219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月末なので通常</a:t>
          </a:r>
        </a:p>
      </xdr:txBody>
    </xdr:sp>
    <xdr:clientData/>
  </xdr:twoCellAnchor>
  <xdr:twoCellAnchor>
    <xdr:from>
      <xdr:col>10</xdr:col>
      <xdr:colOff>47625</xdr:colOff>
      <xdr:row>2</xdr:row>
      <xdr:rowOff>304800</xdr:rowOff>
    </xdr:from>
    <xdr:to>
      <xdr:col>12</xdr:col>
      <xdr:colOff>38100</xdr:colOff>
      <xdr:row>6</xdr:row>
      <xdr:rowOff>85725</xdr:rowOff>
    </xdr:to>
    <xdr:sp macro="" textlink="">
      <xdr:nvSpPr>
        <xdr:cNvPr id="9503" name="Line 21">
          <a:extLst>
            <a:ext uri="{FF2B5EF4-FFF2-40B4-BE49-F238E27FC236}">
              <a16:creationId xmlns:a16="http://schemas.microsoft.com/office/drawing/2014/main" id="{00000000-0008-0000-0100-00001F250000}"/>
            </a:ext>
          </a:extLst>
        </xdr:cNvPr>
        <xdr:cNvSpPr>
          <a:spLocks noChangeShapeType="1"/>
        </xdr:cNvSpPr>
      </xdr:nvSpPr>
      <xdr:spPr bwMode="auto">
        <a:xfrm flipH="1">
          <a:off x="3524250" y="1085850"/>
          <a:ext cx="371475"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114300</xdr:colOff>
      <xdr:row>21</xdr:row>
      <xdr:rowOff>0</xdr:rowOff>
    </xdr:from>
    <xdr:to>
      <xdr:col>16</xdr:col>
      <xdr:colOff>9525</xdr:colOff>
      <xdr:row>21</xdr:row>
      <xdr:rowOff>0</xdr:rowOff>
    </xdr:to>
    <xdr:sp macro="" textlink="">
      <xdr:nvSpPr>
        <xdr:cNvPr id="9504" name="Line 22">
          <a:extLst>
            <a:ext uri="{FF2B5EF4-FFF2-40B4-BE49-F238E27FC236}">
              <a16:creationId xmlns:a16="http://schemas.microsoft.com/office/drawing/2014/main" id="{00000000-0008-0000-0100-000020250000}"/>
            </a:ext>
          </a:extLst>
        </xdr:cNvPr>
        <xdr:cNvSpPr>
          <a:spLocks noChangeShapeType="1"/>
        </xdr:cNvSpPr>
      </xdr:nvSpPr>
      <xdr:spPr bwMode="auto">
        <a:xfrm flipH="1">
          <a:off x="4162425" y="491490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76200</xdr:colOff>
      <xdr:row>15</xdr:row>
      <xdr:rowOff>9525</xdr:rowOff>
    </xdr:from>
    <xdr:to>
      <xdr:col>16</xdr:col>
      <xdr:colOff>9525</xdr:colOff>
      <xdr:row>15</xdr:row>
      <xdr:rowOff>9525</xdr:rowOff>
    </xdr:to>
    <xdr:sp macro="" textlink="">
      <xdr:nvSpPr>
        <xdr:cNvPr id="9505" name="Line 23">
          <a:extLst>
            <a:ext uri="{FF2B5EF4-FFF2-40B4-BE49-F238E27FC236}">
              <a16:creationId xmlns:a16="http://schemas.microsoft.com/office/drawing/2014/main" id="{00000000-0008-0000-0100-000021250000}"/>
            </a:ext>
          </a:extLst>
        </xdr:cNvPr>
        <xdr:cNvSpPr>
          <a:spLocks noChangeShapeType="1"/>
        </xdr:cNvSpPr>
      </xdr:nvSpPr>
      <xdr:spPr bwMode="auto">
        <a:xfrm flipH="1">
          <a:off x="4124325" y="4010025"/>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19050</xdr:colOff>
      <xdr:row>21</xdr:row>
      <xdr:rowOff>19050</xdr:rowOff>
    </xdr:from>
    <xdr:to>
      <xdr:col>31</xdr:col>
      <xdr:colOff>219075</xdr:colOff>
      <xdr:row>21</xdr:row>
      <xdr:rowOff>28575</xdr:rowOff>
    </xdr:to>
    <xdr:sp macro="" textlink="">
      <xdr:nvSpPr>
        <xdr:cNvPr id="9506" name="Line 24">
          <a:extLst>
            <a:ext uri="{FF2B5EF4-FFF2-40B4-BE49-F238E27FC236}">
              <a16:creationId xmlns:a16="http://schemas.microsoft.com/office/drawing/2014/main" id="{00000000-0008-0000-0100-000022250000}"/>
            </a:ext>
          </a:extLst>
        </xdr:cNvPr>
        <xdr:cNvSpPr>
          <a:spLocks noChangeShapeType="1"/>
        </xdr:cNvSpPr>
      </xdr:nvSpPr>
      <xdr:spPr bwMode="auto">
        <a:xfrm flipV="1">
          <a:off x="5972175" y="4933950"/>
          <a:ext cx="299085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123825</xdr:colOff>
      <xdr:row>24</xdr:row>
      <xdr:rowOff>104775</xdr:rowOff>
    </xdr:from>
    <xdr:to>
      <xdr:col>15</xdr:col>
      <xdr:colOff>161925</xdr:colOff>
      <xdr:row>24</xdr:row>
      <xdr:rowOff>114300</xdr:rowOff>
    </xdr:to>
    <xdr:sp macro="" textlink="">
      <xdr:nvSpPr>
        <xdr:cNvPr id="9507" name="Line 25">
          <a:extLst>
            <a:ext uri="{FF2B5EF4-FFF2-40B4-BE49-F238E27FC236}">
              <a16:creationId xmlns:a16="http://schemas.microsoft.com/office/drawing/2014/main" id="{00000000-0008-0000-0100-000023250000}"/>
            </a:ext>
          </a:extLst>
        </xdr:cNvPr>
        <xdr:cNvSpPr>
          <a:spLocks noChangeShapeType="1"/>
        </xdr:cNvSpPr>
      </xdr:nvSpPr>
      <xdr:spPr bwMode="auto">
        <a:xfrm flipH="1" flipV="1">
          <a:off x="4171950" y="5476875"/>
          <a:ext cx="4191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104775</xdr:colOff>
      <xdr:row>27</xdr:row>
      <xdr:rowOff>19050</xdr:rowOff>
    </xdr:from>
    <xdr:to>
      <xdr:col>16</xdr:col>
      <xdr:colOff>0</xdr:colOff>
      <xdr:row>27</xdr:row>
      <xdr:rowOff>19050</xdr:rowOff>
    </xdr:to>
    <xdr:sp macro="" textlink="">
      <xdr:nvSpPr>
        <xdr:cNvPr id="9508" name="Line 26">
          <a:extLst>
            <a:ext uri="{FF2B5EF4-FFF2-40B4-BE49-F238E27FC236}">
              <a16:creationId xmlns:a16="http://schemas.microsoft.com/office/drawing/2014/main" id="{00000000-0008-0000-0100-000024250000}"/>
            </a:ext>
          </a:extLst>
        </xdr:cNvPr>
        <xdr:cNvSpPr>
          <a:spLocks noChangeShapeType="1"/>
        </xdr:cNvSpPr>
      </xdr:nvSpPr>
      <xdr:spPr bwMode="auto">
        <a:xfrm flipH="1">
          <a:off x="4152900" y="584835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142875</xdr:colOff>
      <xdr:row>29</xdr:row>
      <xdr:rowOff>95250</xdr:rowOff>
    </xdr:from>
    <xdr:to>
      <xdr:col>16</xdr:col>
      <xdr:colOff>19050</xdr:colOff>
      <xdr:row>29</xdr:row>
      <xdr:rowOff>95250</xdr:rowOff>
    </xdr:to>
    <xdr:sp macro="" textlink="">
      <xdr:nvSpPr>
        <xdr:cNvPr id="9509" name="Line 27">
          <a:extLst>
            <a:ext uri="{FF2B5EF4-FFF2-40B4-BE49-F238E27FC236}">
              <a16:creationId xmlns:a16="http://schemas.microsoft.com/office/drawing/2014/main" id="{00000000-0008-0000-0100-000025250000}"/>
            </a:ext>
          </a:extLst>
        </xdr:cNvPr>
        <xdr:cNvSpPr>
          <a:spLocks noChangeShapeType="1"/>
        </xdr:cNvSpPr>
      </xdr:nvSpPr>
      <xdr:spPr bwMode="auto">
        <a:xfrm flipH="1">
          <a:off x="4191000" y="6229350"/>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676275</xdr:colOff>
      <xdr:row>8</xdr:row>
      <xdr:rowOff>219075</xdr:rowOff>
    </xdr:from>
    <xdr:to>
      <xdr:col>10</xdr:col>
      <xdr:colOff>171450</xdr:colOff>
      <xdr:row>11</xdr:row>
      <xdr:rowOff>161925</xdr:rowOff>
    </xdr:to>
    <xdr:sp macro="" textlink="">
      <xdr:nvSpPr>
        <xdr:cNvPr id="7196" name="Text Box 28">
          <a:extLst>
            <a:ext uri="{FF2B5EF4-FFF2-40B4-BE49-F238E27FC236}">
              <a16:creationId xmlns:a16="http://schemas.microsoft.com/office/drawing/2014/main" id="{00000000-0008-0000-0100-00001C1C0000}"/>
            </a:ext>
          </a:extLst>
        </xdr:cNvPr>
        <xdr:cNvSpPr txBox="1">
          <a:spLocks noChangeArrowheads="1"/>
        </xdr:cNvSpPr>
      </xdr:nvSpPr>
      <xdr:spPr bwMode="auto">
        <a:xfrm>
          <a:off x="2447925" y="2800350"/>
          <a:ext cx="1200150" cy="7334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生年月日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叙勲発令日と同様に入力</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を入力すれば、叙勲基準日より年齢を計算</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400050</xdr:colOff>
      <xdr:row>7</xdr:row>
      <xdr:rowOff>161925</xdr:rowOff>
    </xdr:from>
    <xdr:to>
      <xdr:col>8</xdr:col>
      <xdr:colOff>104775</xdr:colOff>
      <xdr:row>8</xdr:row>
      <xdr:rowOff>219075</xdr:rowOff>
    </xdr:to>
    <xdr:sp macro="" textlink="">
      <xdr:nvSpPr>
        <xdr:cNvPr id="9511" name="Line 29">
          <a:extLst>
            <a:ext uri="{FF2B5EF4-FFF2-40B4-BE49-F238E27FC236}">
              <a16:creationId xmlns:a16="http://schemas.microsoft.com/office/drawing/2014/main" id="{00000000-0008-0000-0100-000027250000}"/>
            </a:ext>
          </a:extLst>
        </xdr:cNvPr>
        <xdr:cNvSpPr>
          <a:spLocks noChangeShapeType="1"/>
        </xdr:cNvSpPr>
      </xdr:nvSpPr>
      <xdr:spPr bwMode="auto">
        <a:xfrm flipH="1" flipV="1">
          <a:off x="2171700" y="2476500"/>
          <a:ext cx="60960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19050</xdr:colOff>
      <xdr:row>7</xdr:row>
      <xdr:rowOff>200025</xdr:rowOff>
    </xdr:from>
    <xdr:to>
      <xdr:col>9</xdr:col>
      <xdr:colOff>85725</xdr:colOff>
      <xdr:row>8</xdr:row>
      <xdr:rowOff>200025</xdr:rowOff>
    </xdr:to>
    <xdr:sp macro="" textlink="">
      <xdr:nvSpPr>
        <xdr:cNvPr id="9512" name="Line 30">
          <a:extLst>
            <a:ext uri="{FF2B5EF4-FFF2-40B4-BE49-F238E27FC236}">
              <a16:creationId xmlns:a16="http://schemas.microsoft.com/office/drawing/2014/main" id="{00000000-0008-0000-0100-000028250000}"/>
            </a:ext>
          </a:extLst>
        </xdr:cNvPr>
        <xdr:cNvSpPr>
          <a:spLocks noChangeShapeType="1"/>
        </xdr:cNvSpPr>
      </xdr:nvSpPr>
      <xdr:spPr bwMode="auto">
        <a:xfrm flipV="1">
          <a:off x="2819400" y="2514600"/>
          <a:ext cx="66675"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57150</xdr:colOff>
      <xdr:row>9</xdr:row>
      <xdr:rowOff>66675</xdr:rowOff>
    </xdr:from>
    <xdr:to>
      <xdr:col>30</xdr:col>
      <xdr:colOff>1371600</xdr:colOff>
      <xdr:row>11</xdr:row>
      <xdr:rowOff>161925</xdr:rowOff>
    </xdr:to>
    <xdr:sp macro="" textlink="">
      <xdr:nvSpPr>
        <xdr:cNvPr id="2" name="Text Box 5">
          <a:extLst>
            <a:ext uri="{FF2B5EF4-FFF2-40B4-BE49-F238E27FC236}">
              <a16:creationId xmlns:a16="http://schemas.microsoft.com/office/drawing/2014/main" id="{16145104-F205-41E2-A212-37816B362A3F}"/>
            </a:ext>
          </a:extLst>
        </xdr:cNvPr>
        <xdr:cNvSpPr txBox="1">
          <a:spLocks noChangeArrowheads="1"/>
        </xdr:cNvSpPr>
      </xdr:nvSpPr>
      <xdr:spPr bwMode="auto">
        <a:xfrm>
          <a:off x="7343775" y="2905125"/>
          <a:ext cx="1314450" cy="62865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a:ea typeface="ＭＳ Ｐゴシック"/>
            </a:rPr>
            <a:t>大臣表彰または知事表彰のみ</a:t>
          </a:r>
          <a:endParaRPr lang="en-US" altLang="ja-JP" sz="1000" b="0" i="0" u="none" strike="noStrike" baseline="0">
            <a:solidFill>
              <a:srgbClr val="FF0000"/>
            </a:solidFill>
            <a:latin typeface="ＭＳ Ｐゴシック"/>
            <a:ea typeface="ＭＳ Ｐゴシック"/>
          </a:endParaRPr>
        </a:p>
        <a:p>
          <a:pPr algn="l" rtl="0">
            <a:defRPr sz="1000"/>
          </a:pPr>
          <a:r>
            <a:rPr lang="ja-JP" altLang="en-US" sz="1000" b="0" i="0" u="none" strike="noStrike" baseline="0">
              <a:solidFill>
                <a:srgbClr val="FF0000"/>
              </a:solidFill>
              <a:latin typeface="ＭＳ Ｐゴシック"/>
              <a:ea typeface="ＭＳ Ｐゴシック"/>
            </a:rPr>
            <a:t>（他は履歴書へ記載）</a:t>
          </a:r>
        </a:p>
      </xdr:txBody>
    </xdr:sp>
    <xdr:clientData/>
  </xdr:twoCellAnchor>
  <xdr:twoCellAnchor>
    <xdr:from>
      <xdr:col>16</xdr:col>
      <xdr:colOff>47625</xdr:colOff>
      <xdr:row>12</xdr:row>
      <xdr:rowOff>57150</xdr:rowOff>
    </xdr:from>
    <xdr:to>
      <xdr:col>23</xdr:col>
      <xdr:colOff>28575</xdr:colOff>
      <xdr:row>13</xdr:row>
      <xdr:rowOff>123825</xdr:rowOff>
    </xdr:to>
    <xdr:sp macro="" textlink="">
      <xdr:nvSpPr>
        <xdr:cNvPr id="3" name="Text Box 5">
          <a:extLst>
            <a:ext uri="{FF2B5EF4-FFF2-40B4-BE49-F238E27FC236}">
              <a16:creationId xmlns:a16="http://schemas.microsoft.com/office/drawing/2014/main" id="{0E09368F-3655-4726-A37B-C0AD3B135ACB}"/>
            </a:ext>
          </a:extLst>
        </xdr:cNvPr>
        <xdr:cNvSpPr txBox="1">
          <a:spLocks noChangeArrowheads="1"/>
        </xdr:cNvSpPr>
      </xdr:nvSpPr>
      <xdr:spPr bwMode="auto">
        <a:xfrm>
          <a:off x="4667250" y="3600450"/>
          <a:ext cx="1314450" cy="219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月末なので通常</a:t>
          </a:r>
        </a:p>
      </xdr:txBody>
    </xdr:sp>
    <xdr:clientData/>
  </xdr:twoCellAnchor>
  <xdr:twoCellAnchor>
    <xdr:from>
      <xdr:col>27</xdr:col>
      <xdr:colOff>114300</xdr:colOff>
      <xdr:row>9</xdr:row>
      <xdr:rowOff>171450</xdr:rowOff>
    </xdr:from>
    <xdr:to>
      <xdr:col>30</xdr:col>
      <xdr:colOff>47625</xdr:colOff>
      <xdr:row>9</xdr:row>
      <xdr:rowOff>180975</xdr:rowOff>
    </xdr:to>
    <xdr:sp macro="" textlink="">
      <xdr:nvSpPr>
        <xdr:cNvPr id="4" name="Line 6">
          <a:extLst>
            <a:ext uri="{FF2B5EF4-FFF2-40B4-BE49-F238E27FC236}">
              <a16:creationId xmlns:a16="http://schemas.microsoft.com/office/drawing/2014/main" id="{C10C9DAE-F51B-4477-BF45-201F5CB0FC51}"/>
            </a:ext>
          </a:extLst>
        </xdr:cNvPr>
        <xdr:cNvSpPr>
          <a:spLocks noChangeShapeType="1"/>
        </xdr:cNvSpPr>
      </xdr:nvSpPr>
      <xdr:spPr bwMode="auto">
        <a:xfrm flipH="1">
          <a:off x="6829425" y="3009900"/>
          <a:ext cx="5048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190500</xdr:colOff>
      <xdr:row>0</xdr:row>
      <xdr:rowOff>171451</xdr:rowOff>
    </xdr:from>
    <xdr:to>
      <xdr:col>32</xdr:col>
      <xdr:colOff>438150</xdr:colOff>
      <xdr:row>2</xdr:row>
      <xdr:rowOff>28575</xdr:rowOff>
    </xdr:to>
    <xdr:sp macro="" textlink="">
      <xdr:nvSpPr>
        <xdr:cNvPr id="5" name="Text Box 5">
          <a:extLst>
            <a:ext uri="{FF2B5EF4-FFF2-40B4-BE49-F238E27FC236}">
              <a16:creationId xmlns:a16="http://schemas.microsoft.com/office/drawing/2014/main" id="{75CA4DEE-100B-47C0-A8F8-A01861D4B4D3}"/>
            </a:ext>
          </a:extLst>
        </xdr:cNvPr>
        <xdr:cNvSpPr txBox="1">
          <a:spLocks noChangeArrowheads="1"/>
        </xdr:cNvSpPr>
      </xdr:nvSpPr>
      <xdr:spPr bwMode="auto">
        <a:xfrm>
          <a:off x="7477125" y="171451"/>
          <a:ext cx="2038350" cy="638174"/>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solidFill>
                <a:srgbClr val="FF0000"/>
              </a:solidFill>
              <a:effectLst/>
              <a:latin typeface="+mn-lt"/>
              <a:ea typeface="+mn-ea"/>
              <a:cs typeface="+mn-cs"/>
            </a:rPr>
            <a:t>内閣府上申までは記載しない。</a:t>
          </a:r>
          <a:endParaRPr lang="ja-JP" altLang="ja-JP" sz="1000">
            <a:solidFill>
              <a:srgbClr val="FF0000"/>
            </a:solidFill>
            <a:effectLst/>
          </a:endParaRPr>
        </a:p>
        <a:p>
          <a:pPr rtl="0"/>
          <a:r>
            <a:rPr lang="ja-JP" altLang="ja-JP" sz="1100" b="0" i="0" baseline="0">
              <a:solidFill>
                <a:srgbClr val="FF0000"/>
              </a:solidFill>
              <a:effectLst/>
              <a:latin typeface="+mn-lt"/>
              <a:ea typeface="+mn-ea"/>
              <a:cs typeface="+mn-cs"/>
            </a:rPr>
            <a:t>内閣府上申後は、宿題管理表の通し番号を記載。</a:t>
          </a:r>
          <a:endParaRPr lang="ja-JP" altLang="ja-JP" sz="1000">
            <a:solidFill>
              <a:srgbClr val="FF0000"/>
            </a:solidFill>
            <a:effectLst/>
          </a:endParaRPr>
        </a:p>
      </xdr:txBody>
    </xdr:sp>
    <xdr:clientData/>
  </xdr:twoCellAnchor>
  <xdr:twoCellAnchor>
    <xdr:from>
      <xdr:col>28</xdr:col>
      <xdr:colOff>28575</xdr:colOff>
      <xdr:row>1</xdr:row>
      <xdr:rowOff>200025</xdr:rowOff>
    </xdr:from>
    <xdr:to>
      <xdr:col>30</xdr:col>
      <xdr:colOff>152400</xdr:colOff>
      <xdr:row>1</xdr:row>
      <xdr:rowOff>209550</xdr:rowOff>
    </xdr:to>
    <xdr:sp macro="" textlink="">
      <xdr:nvSpPr>
        <xdr:cNvPr id="6" name="Line 6">
          <a:extLst>
            <a:ext uri="{FF2B5EF4-FFF2-40B4-BE49-F238E27FC236}">
              <a16:creationId xmlns:a16="http://schemas.microsoft.com/office/drawing/2014/main" id="{A041AC38-EC93-47CE-9F18-2FDD5C7BB9E0}"/>
            </a:ext>
          </a:extLst>
        </xdr:cNvPr>
        <xdr:cNvSpPr>
          <a:spLocks noChangeShapeType="1"/>
        </xdr:cNvSpPr>
      </xdr:nvSpPr>
      <xdr:spPr bwMode="auto">
        <a:xfrm flipH="1">
          <a:off x="6934200" y="590550"/>
          <a:ext cx="5048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685800</xdr:colOff>
      <xdr:row>51</xdr:row>
      <xdr:rowOff>19050</xdr:rowOff>
    </xdr:from>
    <xdr:to>
      <xdr:col>11</xdr:col>
      <xdr:colOff>76200</xdr:colOff>
      <xdr:row>56</xdr:row>
      <xdr:rowOff>19050</xdr:rowOff>
    </xdr:to>
    <xdr:sp macro="" textlink="">
      <xdr:nvSpPr>
        <xdr:cNvPr id="8" name="Text Box 20">
          <a:extLst>
            <a:ext uri="{FF2B5EF4-FFF2-40B4-BE49-F238E27FC236}">
              <a16:creationId xmlns:a16="http://schemas.microsoft.com/office/drawing/2014/main" id="{7B6C72C0-41C6-4F08-8FE1-AAE81528BA7A}"/>
            </a:ext>
          </a:extLst>
        </xdr:cNvPr>
        <xdr:cNvSpPr txBox="1">
          <a:spLocks noChangeArrowheads="1"/>
        </xdr:cNvSpPr>
      </xdr:nvSpPr>
      <xdr:spPr bwMode="auto">
        <a:xfrm>
          <a:off x="2457450" y="9505950"/>
          <a:ext cx="1285875" cy="762000"/>
        </a:xfrm>
        <a:prstGeom prst="rect">
          <a:avLst/>
        </a:prstGeom>
        <a:solidFill>
          <a:srgbClr val="FFFFFF"/>
        </a:solidFill>
        <a:ln w="38100" cmpd="dbl">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在籍された最後の日付頃（それぞれの規模などの事業概況書と同じ日付）</a:t>
          </a:r>
        </a:p>
      </xdr:txBody>
    </xdr:sp>
    <xdr:clientData/>
  </xdr:twoCellAnchor>
  <xdr:twoCellAnchor>
    <xdr:from>
      <xdr:col>9</xdr:col>
      <xdr:colOff>628650</xdr:colOff>
      <xdr:row>38</xdr:row>
      <xdr:rowOff>104775</xdr:rowOff>
    </xdr:from>
    <xdr:to>
      <xdr:col>15</xdr:col>
      <xdr:colOff>38100</xdr:colOff>
      <xdr:row>51</xdr:row>
      <xdr:rowOff>19050</xdr:rowOff>
    </xdr:to>
    <xdr:sp macro="" textlink="">
      <xdr:nvSpPr>
        <xdr:cNvPr id="9" name="Line 21">
          <a:extLst>
            <a:ext uri="{FF2B5EF4-FFF2-40B4-BE49-F238E27FC236}">
              <a16:creationId xmlns:a16="http://schemas.microsoft.com/office/drawing/2014/main" id="{E479753C-B551-42D4-B638-7B81C8655AA3}"/>
            </a:ext>
          </a:extLst>
        </xdr:cNvPr>
        <xdr:cNvSpPr>
          <a:spLocks noChangeShapeType="1"/>
        </xdr:cNvSpPr>
      </xdr:nvSpPr>
      <xdr:spPr bwMode="auto">
        <a:xfrm flipV="1">
          <a:off x="3429000" y="7610475"/>
          <a:ext cx="1038225" cy="1895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57150</xdr:colOff>
      <xdr:row>49</xdr:row>
      <xdr:rowOff>38100</xdr:rowOff>
    </xdr:from>
    <xdr:to>
      <xdr:col>21</xdr:col>
      <xdr:colOff>171450</xdr:colOff>
      <xdr:row>53</xdr:row>
      <xdr:rowOff>57150</xdr:rowOff>
    </xdr:to>
    <xdr:sp macro="" textlink="">
      <xdr:nvSpPr>
        <xdr:cNvPr id="10" name="Line 22">
          <a:extLst>
            <a:ext uri="{FF2B5EF4-FFF2-40B4-BE49-F238E27FC236}">
              <a16:creationId xmlns:a16="http://schemas.microsoft.com/office/drawing/2014/main" id="{6237331A-57AA-4D83-BF13-634F8F966ECD}"/>
            </a:ext>
          </a:extLst>
        </xdr:cNvPr>
        <xdr:cNvSpPr>
          <a:spLocks noChangeShapeType="1"/>
        </xdr:cNvSpPr>
      </xdr:nvSpPr>
      <xdr:spPr bwMode="auto">
        <a:xfrm flipV="1">
          <a:off x="3724275" y="9220200"/>
          <a:ext cx="2019300"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209550</xdr:colOff>
      <xdr:row>45</xdr:row>
      <xdr:rowOff>47625</xdr:rowOff>
    </xdr:from>
    <xdr:to>
      <xdr:col>9</xdr:col>
      <xdr:colOff>28575</xdr:colOff>
      <xdr:row>50</xdr:row>
      <xdr:rowOff>47625</xdr:rowOff>
    </xdr:to>
    <xdr:sp macro="" textlink="">
      <xdr:nvSpPr>
        <xdr:cNvPr id="7" name="Text Box 8">
          <a:extLst>
            <a:ext uri="{FF2B5EF4-FFF2-40B4-BE49-F238E27FC236}">
              <a16:creationId xmlns:a16="http://schemas.microsoft.com/office/drawing/2014/main" id="{C0966652-AC2B-43AE-88DF-92BF7FCFEED2}"/>
            </a:ext>
          </a:extLst>
        </xdr:cNvPr>
        <xdr:cNvSpPr txBox="1">
          <a:spLocks noChangeArrowheads="1"/>
        </xdr:cNvSpPr>
      </xdr:nvSpPr>
      <xdr:spPr bwMode="auto">
        <a:xfrm>
          <a:off x="704850" y="8620125"/>
          <a:ext cx="2124075" cy="762000"/>
        </a:xfrm>
        <a:prstGeom prst="rect">
          <a:avLst/>
        </a:prstGeom>
        <a:solidFill>
          <a:srgbClr val="FFFFFF"/>
        </a:solidFill>
        <a:ln w="38100" cmpd="dbl">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経歴期間を入力</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s23.4.15</a:t>
          </a:r>
          <a:r>
            <a:rPr lang="ja-JP" altLang="en-US" sz="1100" b="0" i="0" u="none" strike="noStrike" baseline="0">
              <a:solidFill>
                <a:srgbClr val="000000"/>
              </a:solidFill>
              <a:latin typeface="ＭＳ Ｐゴシック"/>
              <a:ea typeface="ＭＳ Ｐゴシック"/>
            </a:rPr>
            <a:t>または</a:t>
          </a:r>
          <a:r>
            <a:rPr lang="en-US" altLang="ja-JP" sz="1100" b="0" i="0" u="none" strike="noStrike" baseline="0">
              <a:solidFill>
                <a:srgbClr val="000000"/>
              </a:solidFill>
              <a:latin typeface="ＭＳ Ｐゴシック"/>
              <a:ea typeface="ＭＳ Ｐゴシック"/>
            </a:rPr>
            <a:t>1948.4.15</a:t>
          </a:r>
          <a:r>
            <a:rPr lang="ja-JP" altLang="en-US" sz="1100" b="0" i="0" u="none" strike="noStrike" baseline="0">
              <a:solidFill>
                <a:srgbClr val="000000"/>
              </a:solidFill>
              <a:latin typeface="ＭＳ Ｐゴシック"/>
              <a:ea typeface="ＭＳ Ｐゴシック"/>
            </a:rPr>
            <a:t>）</a:t>
          </a:r>
        </a:p>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不明の場合は、</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S23.4.</a:t>
          </a:r>
          <a:r>
            <a:rPr lang="ja-JP" altLang="en-US" sz="1100" b="0" i="0" u="none" strike="noStrike" baseline="0">
              <a:solidFill>
                <a:srgbClr val="000000"/>
              </a:solidFill>
              <a:latin typeface="ＭＳ Ｐゴシック"/>
              <a:ea typeface="ＭＳ Ｐゴシック"/>
            </a:rPr>
            <a:t>不明」と記載してください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647700</xdr:colOff>
      <xdr:row>43</xdr:row>
      <xdr:rowOff>76200</xdr:rowOff>
    </xdr:from>
    <xdr:to>
      <xdr:col>9</xdr:col>
      <xdr:colOff>9524</xdr:colOff>
      <xdr:row>45</xdr:row>
      <xdr:rowOff>57150</xdr:rowOff>
    </xdr:to>
    <xdr:sp macro="" textlink="">
      <xdr:nvSpPr>
        <xdr:cNvPr id="11" name="Line 15">
          <a:extLst>
            <a:ext uri="{FF2B5EF4-FFF2-40B4-BE49-F238E27FC236}">
              <a16:creationId xmlns:a16="http://schemas.microsoft.com/office/drawing/2014/main" id="{117917C7-2458-4B38-8709-F176B364E0A5}"/>
            </a:ext>
          </a:extLst>
        </xdr:cNvPr>
        <xdr:cNvSpPr>
          <a:spLocks noChangeShapeType="1"/>
        </xdr:cNvSpPr>
      </xdr:nvSpPr>
      <xdr:spPr bwMode="auto">
        <a:xfrm flipV="1">
          <a:off x="2419350" y="8343900"/>
          <a:ext cx="390524"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76200</xdr:colOff>
      <xdr:row>6</xdr:row>
      <xdr:rowOff>76200</xdr:rowOff>
    </xdr:from>
    <xdr:to>
      <xdr:col>21</xdr:col>
      <xdr:colOff>57150</xdr:colOff>
      <xdr:row>7</xdr:row>
      <xdr:rowOff>114300</xdr:rowOff>
    </xdr:to>
    <xdr:sp macro="" textlink="">
      <xdr:nvSpPr>
        <xdr:cNvPr id="12" name="Text Box 19">
          <a:extLst>
            <a:ext uri="{FF2B5EF4-FFF2-40B4-BE49-F238E27FC236}">
              <a16:creationId xmlns:a16="http://schemas.microsoft.com/office/drawing/2014/main" id="{95D71143-A7A7-40F9-96AA-DA5D12D2C5A0}"/>
            </a:ext>
          </a:extLst>
        </xdr:cNvPr>
        <xdr:cNvSpPr txBox="1">
          <a:spLocks noChangeArrowheads="1"/>
        </xdr:cNvSpPr>
      </xdr:nvSpPr>
      <xdr:spPr bwMode="auto">
        <a:xfrm>
          <a:off x="4314825" y="2000250"/>
          <a:ext cx="1314450" cy="4286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文字が見切れていることが多いのでご注意！</a:t>
          </a:r>
        </a:p>
      </xdr:txBody>
    </xdr:sp>
    <xdr:clientData/>
  </xdr:twoCellAnchor>
  <xdr:twoCellAnchor>
    <xdr:from>
      <xdr:col>10</xdr:col>
      <xdr:colOff>66675</xdr:colOff>
      <xdr:row>6</xdr:row>
      <xdr:rowOff>190500</xdr:rowOff>
    </xdr:from>
    <xdr:to>
      <xdr:col>14</xdr:col>
      <xdr:colOff>76200</xdr:colOff>
      <xdr:row>6</xdr:row>
      <xdr:rowOff>190500</xdr:rowOff>
    </xdr:to>
    <xdr:sp macro="" textlink="">
      <xdr:nvSpPr>
        <xdr:cNvPr id="13" name="Line 6">
          <a:extLst>
            <a:ext uri="{FF2B5EF4-FFF2-40B4-BE49-F238E27FC236}">
              <a16:creationId xmlns:a16="http://schemas.microsoft.com/office/drawing/2014/main" id="{18CF6CDD-1B5B-464E-A399-C42F66F2AC66}"/>
            </a:ext>
          </a:extLst>
        </xdr:cNvPr>
        <xdr:cNvSpPr>
          <a:spLocks noChangeShapeType="1"/>
        </xdr:cNvSpPr>
      </xdr:nvSpPr>
      <xdr:spPr bwMode="auto">
        <a:xfrm flipH="1">
          <a:off x="3543300" y="211455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7</xdr:row>
      <xdr:rowOff>104775</xdr:rowOff>
    </xdr:from>
    <xdr:to>
      <xdr:col>16</xdr:col>
      <xdr:colOff>171449</xdr:colOff>
      <xdr:row>9</xdr:row>
      <xdr:rowOff>142875</xdr:rowOff>
    </xdr:to>
    <xdr:sp macro="" textlink="">
      <xdr:nvSpPr>
        <xdr:cNvPr id="14" name="Line 6">
          <a:extLst>
            <a:ext uri="{FF2B5EF4-FFF2-40B4-BE49-F238E27FC236}">
              <a16:creationId xmlns:a16="http://schemas.microsoft.com/office/drawing/2014/main" id="{8802EB9A-23F1-44BF-BD13-D85A27D6294C}"/>
            </a:ext>
          </a:extLst>
        </xdr:cNvPr>
        <xdr:cNvSpPr>
          <a:spLocks noChangeShapeType="1"/>
        </xdr:cNvSpPr>
      </xdr:nvSpPr>
      <xdr:spPr bwMode="auto">
        <a:xfrm>
          <a:off x="4781550" y="2419350"/>
          <a:ext cx="9524"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34</xdr:col>
      <xdr:colOff>200025</xdr:colOff>
      <xdr:row>0</xdr:row>
      <xdr:rowOff>171450</xdr:rowOff>
    </xdr:from>
    <xdr:to>
      <xdr:col>83</xdr:col>
      <xdr:colOff>600076</xdr:colOff>
      <xdr:row>2</xdr:row>
      <xdr:rowOff>257175</xdr:rowOff>
    </xdr:to>
    <xdr:sp macro="" textlink="">
      <xdr:nvSpPr>
        <xdr:cNvPr id="16" name="Text Box 27">
          <a:extLst>
            <a:ext uri="{FF2B5EF4-FFF2-40B4-BE49-F238E27FC236}">
              <a16:creationId xmlns:a16="http://schemas.microsoft.com/office/drawing/2014/main" id="{4E6ADD67-8188-4F27-A183-26847B1147DF}"/>
            </a:ext>
          </a:extLst>
        </xdr:cNvPr>
        <xdr:cNvSpPr txBox="1">
          <a:spLocks noChangeArrowheads="1"/>
        </xdr:cNvSpPr>
      </xdr:nvSpPr>
      <xdr:spPr bwMode="auto">
        <a:xfrm>
          <a:off x="11172825" y="171450"/>
          <a:ext cx="3048001" cy="866775"/>
        </a:xfrm>
        <a:prstGeom prst="rect">
          <a:avLst/>
        </a:prstGeom>
        <a:solidFill>
          <a:srgbClr val="FFFFFF"/>
        </a:solidFill>
        <a:ln w="38100" cmpd="dbl">
          <a:solidFill>
            <a:srgbClr val="000000"/>
          </a:solidFill>
          <a:miter lim="800000"/>
          <a:headEnd/>
          <a:tailEnd/>
        </a:ln>
      </xdr:spPr>
      <xdr:txBody>
        <a:bodyPr vertOverflow="clip" wrap="square" lIns="27432" tIns="18288" rIns="0" bIns="0" anchor="t" upright="1"/>
        <a:lstStyle/>
        <a:p>
          <a:pPr algn="l" rtl="0">
            <a:defRPr sz="1000"/>
          </a:pPr>
          <a:r>
            <a:rPr lang="en-US" altLang="ja-JP" sz="1100" b="1" i="0" u="none" strike="noStrike" baseline="0">
              <a:solidFill>
                <a:srgbClr val="000000"/>
              </a:solidFill>
              <a:latin typeface="ＭＳ Ｐゴシック"/>
              <a:ea typeface="+mn-ea"/>
            </a:rPr>
            <a:t>04-1</a:t>
          </a:r>
          <a:r>
            <a:rPr lang="ja-JP" altLang="en-US" sz="1100" b="1" i="0" u="none" strike="noStrike" baseline="0">
              <a:solidFill>
                <a:srgbClr val="000000"/>
              </a:solidFill>
              <a:latin typeface="ＭＳ Ｐゴシック"/>
              <a:ea typeface="+mn-ea"/>
            </a:rPr>
            <a:t>（参考１）省庁・部局・都道府県コード 参照</a:t>
          </a:r>
          <a:endParaRPr lang="en-US" altLang="ja-JP" sz="1100" b="1" i="0" u="none" strike="noStrike" baseline="0">
            <a:solidFill>
              <a:srgbClr val="000000"/>
            </a:solidFill>
            <a:latin typeface="ＭＳ Ｐゴシック"/>
            <a:ea typeface="+mn-ea"/>
          </a:endParaRPr>
        </a:p>
        <a:p>
          <a:pPr algn="l" rtl="0">
            <a:defRPr sz="1000"/>
          </a:pPr>
          <a:endParaRPr lang="en-US" altLang="ja-JP" sz="1100" b="0" i="0" u="none" strike="noStrike" baseline="0">
            <a:solidFill>
              <a:srgbClr val="000000"/>
            </a:solidFill>
            <a:latin typeface="ＭＳ Ｐゴシック"/>
            <a:ea typeface="+mn-ea"/>
          </a:endParaRPr>
        </a:p>
        <a:p>
          <a:pPr algn="l" rtl="0">
            <a:defRPr sz="1000"/>
          </a:pPr>
          <a:r>
            <a:rPr lang="ja-JP" altLang="en-US" sz="1100" b="0" i="0" u="none" strike="noStrike" baseline="0">
              <a:solidFill>
                <a:srgbClr val="000000"/>
              </a:solidFill>
              <a:latin typeface="ＭＳ Ｐゴシック"/>
              <a:ea typeface="+mn-ea"/>
            </a:rPr>
            <a:t>コードは下記</a:t>
          </a:r>
          <a:r>
            <a:rPr lang="en-US" altLang="ja-JP" sz="1100" b="0" i="0" u="none" strike="noStrike" baseline="0">
              <a:solidFill>
                <a:srgbClr val="000000"/>
              </a:solidFill>
              <a:latin typeface="ＭＳ Ｐゴシック"/>
              <a:ea typeface="+mn-ea"/>
            </a:rPr>
            <a:t>URL</a:t>
          </a:r>
          <a:r>
            <a:rPr lang="ja-JP" altLang="en-US" sz="1100" b="0" i="0" u="none" strike="noStrike" baseline="0">
              <a:solidFill>
                <a:srgbClr val="000000"/>
              </a:solidFill>
              <a:latin typeface="ＭＳ Ｐゴシック"/>
              <a:ea typeface="+mn-ea"/>
            </a:rPr>
            <a:t>の標準地域コードを使用</a:t>
          </a:r>
          <a:endParaRPr lang="en-US" altLang="ja-JP" sz="1100" b="0" i="0" u="none" strike="noStrike" baseline="0">
            <a:solidFill>
              <a:srgbClr val="000000"/>
            </a:solidFill>
            <a:latin typeface="ＭＳ Ｐゴシック"/>
            <a:ea typeface="+mn-ea"/>
          </a:endParaRPr>
        </a:p>
        <a:p>
          <a:pPr algn="l" rtl="0">
            <a:defRPr sz="1000"/>
          </a:pPr>
          <a:r>
            <a:rPr lang="en-US" altLang="ja-JP" sz="1100" b="0" i="0" u="none" strike="noStrike" baseline="0">
              <a:solidFill>
                <a:srgbClr val="000000"/>
              </a:solidFill>
              <a:latin typeface="ＭＳ Ｐゴシック"/>
              <a:ea typeface="+mn-ea"/>
            </a:rPr>
            <a:t>http://www.e-stat.go.jp/SG1/hyoujun/initialize.do</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22</xdr:col>
      <xdr:colOff>180975</xdr:colOff>
      <xdr:row>0</xdr:row>
      <xdr:rowOff>200026</xdr:rowOff>
    </xdr:from>
    <xdr:to>
      <xdr:col>34</xdr:col>
      <xdr:colOff>219074</xdr:colOff>
      <xdr:row>0</xdr:row>
      <xdr:rowOff>352425</xdr:rowOff>
    </xdr:to>
    <xdr:sp macro="" textlink="">
      <xdr:nvSpPr>
        <xdr:cNvPr id="17" name="Line 6">
          <a:extLst>
            <a:ext uri="{FF2B5EF4-FFF2-40B4-BE49-F238E27FC236}">
              <a16:creationId xmlns:a16="http://schemas.microsoft.com/office/drawing/2014/main" id="{F3DF0E76-FB37-4EB1-BE8F-E4D1CB0B83EA}"/>
            </a:ext>
          </a:extLst>
        </xdr:cNvPr>
        <xdr:cNvSpPr>
          <a:spLocks noChangeShapeType="1"/>
        </xdr:cNvSpPr>
      </xdr:nvSpPr>
      <xdr:spPr bwMode="auto">
        <a:xfrm flipH="1">
          <a:off x="5943600" y="200026"/>
          <a:ext cx="5248274" cy="1523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114300</xdr:colOff>
      <xdr:row>0</xdr:row>
      <xdr:rowOff>323850</xdr:rowOff>
    </xdr:from>
    <xdr:to>
      <xdr:col>34</xdr:col>
      <xdr:colOff>200024</xdr:colOff>
      <xdr:row>2</xdr:row>
      <xdr:rowOff>257175</xdr:rowOff>
    </xdr:to>
    <xdr:sp macro="" textlink="">
      <xdr:nvSpPr>
        <xdr:cNvPr id="18" name="Line 6">
          <a:extLst>
            <a:ext uri="{FF2B5EF4-FFF2-40B4-BE49-F238E27FC236}">
              <a16:creationId xmlns:a16="http://schemas.microsoft.com/office/drawing/2014/main" id="{6DF49A7A-4F89-421B-86BB-6862D0071D4F}"/>
            </a:ext>
          </a:extLst>
        </xdr:cNvPr>
        <xdr:cNvSpPr>
          <a:spLocks noChangeShapeType="1"/>
        </xdr:cNvSpPr>
      </xdr:nvSpPr>
      <xdr:spPr bwMode="auto">
        <a:xfrm flipH="1">
          <a:off x="7019925" y="323850"/>
          <a:ext cx="4152899"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95250</xdr:colOff>
      <xdr:row>0</xdr:row>
      <xdr:rowOff>381000</xdr:rowOff>
    </xdr:from>
    <xdr:to>
      <xdr:col>34</xdr:col>
      <xdr:colOff>180974</xdr:colOff>
      <xdr:row>8</xdr:row>
      <xdr:rowOff>123825</xdr:rowOff>
    </xdr:to>
    <xdr:sp macro="" textlink="">
      <xdr:nvSpPr>
        <xdr:cNvPr id="19" name="Line 6">
          <a:extLst>
            <a:ext uri="{FF2B5EF4-FFF2-40B4-BE49-F238E27FC236}">
              <a16:creationId xmlns:a16="http://schemas.microsoft.com/office/drawing/2014/main" id="{ACBD61C1-0738-4B87-8B39-D689F3021858}"/>
            </a:ext>
          </a:extLst>
        </xdr:cNvPr>
        <xdr:cNvSpPr>
          <a:spLocks noChangeShapeType="1"/>
        </xdr:cNvSpPr>
      </xdr:nvSpPr>
      <xdr:spPr bwMode="auto">
        <a:xfrm flipH="1">
          <a:off x="4333875" y="381000"/>
          <a:ext cx="6819899" cy="2324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5</xdr:col>
      <xdr:colOff>180975</xdr:colOff>
      <xdr:row>6</xdr:row>
      <xdr:rowOff>57149</xdr:rowOff>
    </xdr:from>
    <xdr:to>
      <xdr:col>6</xdr:col>
      <xdr:colOff>166843</xdr:colOff>
      <xdr:row>6</xdr:row>
      <xdr:rowOff>309266</xdr:rowOff>
    </xdr:to>
    <xdr:pic>
      <xdr:nvPicPr>
        <xdr:cNvPr id="15" name="図 14">
          <a:extLst>
            <a:ext uri="{FF2B5EF4-FFF2-40B4-BE49-F238E27FC236}">
              <a16:creationId xmlns:a16="http://schemas.microsoft.com/office/drawing/2014/main" id="{561048C2-6B43-4D8F-9671-21049C3BF95E}"/>
            </a:ext>
          </a:extLst>
        </xdr:cNvPr>
        <xdr:cNvPicPr>
          <a:picLocks noChangeAspect="1"/>
        </xdr:cNvPicPr>
      </xdr:nvPicPr>
      <xdr:blipFill>
        <a:blip xmlns:r="http://schemas.openxmlformats.org/officeDocument/2006/relationships" r:embed="rId1"/>
        <a:stretch>
          <a:fillRect/>
        </a:stretch>
      </xdr:blipFill>
      <xdr:spPr>
        <a:xfrm>
          <a:off x="1704975" y="1981199"/>
          <a:ext cx="233518" cy="252117"/>
        </a:xfrm>
        <a:prstGeom prst="rect">
          <a:avLst/>
        </a:prstGeom>
      </xdr:spPr>
    </xdr:pic>
    <xdr:clientData/>
  </xdr:twoCellAnchor>
  <xdr:twoCellAnchor>
    <xdr:from>
      <xdr:col>19</xdr:col>
      <xdr:colOff>76201</xdr:colOff>
      <xdr:row>31</xdr:row>
      <xdr:rowOff>38100</xdr:rowOff>
    </xdr:from>
    <xdr:to>
      <xdr:col>24</xdr:col>
      <xdr:colOff>57151</xdr:colOff>
      <xdr:row>37</xdr:row>
      <xdr:rowOff>47625</xdr:rowOff>
    </xdr:to>
    <xdr:sp macro="" textlink="">
      <xdr:nvSpPr>
        <xdr:cNvPr id="20" name="楕円 19">
          <a:extLst>
            <a:ext uri="{FF2B5EF4-FFF2-40B4-BE49-F238E27FC236}">
              <a16:creationId xmlns:a16="http://schemas.microsoft.com/office/drawing/2014/main" id="{98FD3653-7CF4-4486-A66B-5A08121CA081}"/>
            </a:ext>
          </a:extLst>
        </xdr:cNvPr>
        <xdr:cNvSpPr/>
      </xdr:nvSpPr>
      <xdr:spPr bwMode="auto">
        <a:xfrm>
          <a:off x="5267326" y="6477000"/>
          <a:ext cx="933450" cy="923925"/>
        </a:xfrm>
        <a:prstGeom prst="ellipse">
          <a:avLst/>
        </a:prstGeom>
        <a:no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20</xdr:col>
      <xdr:colOff>85725</xdr:colOff>
      <xdr:row>32</xdr:row>
      <xdr:rowOff>61280</xdr:rowOff>
    </xdr:from>
    <xdr:to>
      <xdr:col>23</xdr:col>
      <xdr:colOff>76200</xdr:colOff>
      <xdr:row>36</xdr:row>
      <xdr:rowOff>58414</xdr:rowOff>
    </xdr:to>
    <xdr:pic>
      <xdr:nvPicPr>
        <xdr:cNvPr id="22" name="図 21">
          <a:extLst>
            <a:ext uri="{FF2B5EF4-FFF2-40B4-BE49-F238E27FC236}">
              <a16:creationId xmlns:a16="http://schemas.microsoft.com/office/drawing/2014/main" id="{65E8E3BD-90B5-424A-B725-B34762534CAF}"/>
            </a:ext>
          </a:extLst>
        </xdr:cNvPr>
        <xdr:cNvPicPr>
          <a:picLocks noChangeAspect="1"/>
        </xdr:cNvPicPr>
      </xdr:nvPicPr>
      <xdr:blipFill>
        <a:blip xmlns:r="http://schemas.openxmlformats.org/officeDocument/2006/relationships" r:embed="rId1"/>
        <a:stretch>
          <a:fillRect/>
        </a:stretch>
      </xdr:blipFill>
      <xdr:spPr>
        <a:xfrm>
          <a:off x="5467350" y="6652580"/>
          <a:ext cx="561975" cy="606734"/>
        </a:xfrm>
        <a:prstGeom prst="rect">
          <a:avLst/>
        </a:prstGeom>
      </xdr:spPr>
    </xdr:pic>
    <xdr:clientData/>
  </xdr:twoCellAnchor>
  <xdr:twoCellAnchor>
    <xdr:from>
      <xdr:col>29</xdr:col>
      <xdr:colOff>85725</xdr:colOff>
      <xdr:row>32</xdr:row>
      <xdr:rowOff>76200</xdr:rowOff>
    </xdr:from>
    <xdr:to>
      <xdr:col>31</xdr:col>
      <xdr:colOff>190500</xdr:colOff>
      <xdr:row>39</xdr:row>
      <xdr:rowOff>104775</xdr:rowOff>
    </xdr:to>
    <xdr:sp macro="" textlink="">
      <xdr:nvSpPr>
        <xdr:cNvPr id="25" name="Text Box 10">
          <a:extLst>
            <a:ext uri="{FF2B5EF4-FFF2-40B4-BE49-F238E27FC236}">
              <a16:creationId xmlns:a16="http://schemas.microsoft.com/office/drawing/2014/main" id="{BC5DF850-58C4-4616-B265-8B5E835820E5}"/>
            </a:ext>
          </a:extLst>
        </xdr:cNvPr>
        <xdr:cNvSpPr txBox="1">
          <a:spLocks noChangeArrowheads="1"/>
        </xdr:cNvSpPr>
      </xdr:nvSpPr>
      <xdr:spPr bwMode="auto">
        <a:xfrm>
          <a:off x="7181850" y="6667500"/>
          <a:ext cx="1752600" cy="1095375"/>
        </a:xfrm>
        <a:prstGeom prst="rect">
          <a:avLst/>
        </a:prstGeom>
        <a:solidFill>
          <a:srgbClr val="FFFFFF"/>
        </a:solidFill>
        <a:ln w="38100" cmpd="dbl">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外字、特殊文字、異体字については、備考欄に画像を貼り付け。</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氏名欄にも画像を貼り付け。</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氏名欄には○マル付けない</a:t>
          </a: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23</xdr:col>
      <xdr:colOff>104774</xdr:colOff>
      <xdr:row>34</xdr:row>
      <xdr:rowOff>104774</xdr:rowOff>
    </xdr:from>
    <xdr:to>
      <xdr:col>29</xdr:col>
      <xdr:colOff>95249</xdr:colOff>
      <xdr:row>34</xdr:row>
      <xdr:rowOff>114299</xdr:rowOff>
    </xdr:to>
    <xdr:sp macro="" textlink="">
      <xdr:nvSpPr>
        <xdr:cNvPr id="26" name="Line 9">
          <a:extLst>
            <a:ext uri="{FF2B5EF4-FFF2-40B4-BE49-F238E27FC236}">
              <a16:creationId xmlns:a16="http://schemas.microsoft.com/office/drawing/2014/main" id="{F4F7190C-10F8-434A-9696-4EF48D370C5A}"/>
            </a:ext>
          </a:extLst>
        </xdr:cNvPr>
        <xdr:cNvSpPr>
          <a:spLocks noChangeShapeType="1"/>
        </xdr:cNvSpPr>
      </xdr:nvSpPr>
      <xdr:spPr bwMode="auto">
        <a:xfrm flipH="1">
          <a:off x="6057899" y="7000874"/>
          <a:ext cx="11334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6</xdr:col>
      <xdr:colOff>523875</xdr:colOff>
      <xdr:row>35</xdr:row>
      <xdr:rowOff>133350</xdr:rowOff>
    </xdr:from>
    <xdr:to>
      <xdr:col>10</xdr:col>
      <xdr:colOff>133350</xdr:colOff>
      <xdr:row>38</xdr:row>
      <xdr:rowOff>104775</xdr:rowOff>
    </xdr:to>
    <xdr:sp macro="" textlink="">
      <xdr:nvSpPr>
        <xdr:cNvPr id="27" name="Text Box 19">
          <a:extLst>
            <a:ext uri="{FF2B5EF4-FFF2-40B4-BE49-F238E27FC236}">
              <a16:creationId xmlns:a16="http://schemas.microsoft.com/office/drawing/2014/main" id="{5F2323D9-4E3B-4133-B351-5D0D9D47EE73}"/>
            </a:ext>
          </a:extLst>
        </xdr:cNvPr>
        <xdr:cNvSpPr txBox="1">
          <a:spLocks noChangeArrowheads="1"/>
        </xdr:cNvSpPr>
      </xdr:nvSpPr>
      <xdr:spPr bwMode="auto">
        <a:xfrm>
          <a:off x="2295525" y="7181850"/>
          <a:ext cx="1314450" cy="4286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文字が見切れていることが多いのでご注意！</a:t>
          </a:r>
        </a:p>
      </xdr:txBody>
    </xdr:sp>
    <xdr:clientData/>
  </xdr:twoCellAnchor>
  <xdr:twoCellAnchor>
    <xdr:from>
      <xdr:col>29</xdr:col>
      <xdr:colOff>161924</xdr:colOff>
      <xdr:row>4</xdr:row>
      <xdr:rowOff>295274</xdr:rowOff>
    </xdr:from>
    <xdr:to>
      <xdr:col>31</xdr:col>
      <xdr:colOff>28574</xdr:colOff>
      <xdr:row>8</xdr:row>
      <xdr:rowOff>200024</xdr:rowOff>
    </xdr:to>
    <xdr:sp macro="" textlink="">
      <xdr:nvSpPr>
        <xdr:cNvPr id="21" name="Text Box 19">
          <a:extLst>
            <a:ext uri="{FF2B5EF4-FFF2-40B4-BE49-F238E27FC236}">
              <a16:creationId xmlns:a16="http://schemas.microsoft.com/office/drawing/2014/main" id="{87C78C0E-6793-4ED0-B72F-3678D21997BE}"/>
            </a:ext>
          </a:extLst>
        </xdr:cNvPr>
        <xdr:cNvSpPr txBox="1">
          <a:spLocks noChangeArrowheads="1"/>
        </xdr:cNvSpPr>
      </xdr:nvSpPr>
      <xdr:spPr bwMode="auto">
        <a:xfrm>
          <a:off x="7258049" y="1647824"/>
          <a:ext cx="1514475" cy="11334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履歴書の記載と合わせてください！</a:t>
          </a:r>
          <a:endParaRPr lang="en-US" altLang="ja-JP" sz="1000" b="1" i="0" u="none" strike="noStrike" baseline="0">
            <a:solidFill>
              <a:srgbClr val="FF0000"/>
            </a:solidFill>
            <a:latin typeface="ＭＳ Ｐゴシック"/>
            <a:ea typeface="ＭＳ Ｐゴシック"/>
          </a:endParaRPr>
        </a:p>
        <a:p>
          <a:pPr algn="l" rtl="0">
            <a:lnSpc>
              <a:spcPts val="1200"/>
            </a:lnSpc>
            <a:defRPr sz="1000"/>
          </a:pPr>
          <a:r>
            <a:rPr lang="ja-JP" altLang="en-US" sz="1000" b="1" i="0" u="none" strike="noStrike" baseline="0">
              <a:solidFill>
                <a:srgbClr val="FF0000"/>
              </a:solidFill>
              <a:latin typeface="ＭＳ Ｐゴシック"/>
              <a:ea typeface="ＭＳ Ｐゴシック"/>
            </a:rPr>
            <a:t>基本３月末で問題ございませんが、すぐに働いた場合のみ、卒業式の日付けでも問題ございません。</a:t>
          </a:r>
          <a:endParaRPr lang="en-US" altLang="ja-JP" sz="1000" b="1" i="0" u="none" strike="noStrike" baseline="0">
            <a:solidFill>
              <a:srgbClr val="FF0000"/>
            </a:solidFill>
            <a:latin typeface="ＭＳ Ｐゴシック"/>
            <a:ea typeface="ＭＳ Ｐゴシック"/>
          </a:endParaRPr>
        </a:p>
      </xdr:txBody>
    </xdr:sp>
    <xdr:clientData/>
  </xdr:twoCellAnchor>
  <xdr:twoCellAnchor>
    <xdr:from>
      <xdr:col>20</xdr:col>
      <xdr:colOff>152399</xdr:colOff>
      <xdr:row>7</xdr:row>
      <xdr:rowOff>123825</xdr:rowOff>
    </xdr:from>
    <xdr:to>
      <xdr:col>29</xdr:col>
      <xdr:colOff>171449</xdr:colOff>
      <xdr:row>10</xdr:row>
      <xdr:rowOff>28575</xdr:rowOff>
    </xdr:to>
    <xdr:sp macro="" textlink="">
      <xdr:nvSpPr>
        <xdr:cNvPr id="23" name="Line 6">
          <a:extLst>
            <a:ext uri="{FF2B5EF4-FFF2-40B4-BE49-F238E27FC236}">
              <a16:creationId xmlns:a16="http://schemas.microsoft.com/office/drawing/2014/main" id="{47E463CC-3F87-4C80-A0DE-3E03229089C7}"/>
            </a:ext>
          </a:extLst>
        </xdr:cNvPr>
        <xdr:cNvSpPr>
          <a:spLocks noChangeShapeType="1"/>
        </xdr:cNvSpPr>
      </xdr:nvSpPr>
      <xdr:spPr bwMode="auto">
        <a:xfrm flipH="1">
          <a:off x="5534024" y="2438400"/>
          <a:ext cx="173355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161925</xdr:colOff>
      <xdr:row>60</xdr:row>
      <xdr:rowOff>95250</xdr:rowOff>
    </xdr:from>
    <xdr:to>
      <xdr:col>9</xdr:col>
      <xdr:colOff>542925</xdr:colOff>
      <xdr:row>64</xdr:row>
      <xdr:rowOff>0</xdr:rowOff>
    </xdr:to>
    <xdr:sp macro="" textlink="">
      <xdr:nvSpPr>
        <xdr:cNvPr id="24" name="Text Box 10">
          <a:extLst>
            <a:ext uri="{FF2B5EF4-FFF2-40B4-BE49-F238E27FC236}">
              <a16:creationId xmlns:a16="http://schemas.microsoft.com/office/drawing/2014/main" id="{4DFDDEE4-EE9D-4AA8-BE56-A59AFC970FB4}"/>
            </a:ext>
          </a:extLst>
        </xdr:cNvPr>
        <xdr:cNvSpPr txBox="1">
          <a:spLocks noChangeArrowheads="1"/>
        </xdr:cNvSpPr>
      </xdr:nvSpPr>
      <xdr:spPr bwMode="auto">
        <a:xfrm>
          <a:off x="1143000" y="10953750"/>
          <a:ext cx="2200275" cy="590550"/>
        </a:xfrm>
        <a:prstGeom prst="rect">
          <a:avLst/>
        </a:prstGeom>
        <a:solidFill>
          <a:srgbClr val="FFFFFF"/>
        </a:solidFill>
        <a:ln w="38100" cmpd="dbl">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B050"/>
              </a:solidFill>
              <a:latin typeface="ＭＳ Ｐゴシック"/>
              <a:ea typeface="ＭＳ Ｐゴシック"/>
            </a:rPr>
            <a:t>労働系候補者については事前登録の時点で申立を記載できるのであれば、記載をして差し支えありません。</a:t>
          </a:r>
        </a:p>
      </xdr:txBody>
    </xdr:sp>
    <xdr:clientData/>
  </xdr:twoCellAnchor>
  <xdr:twoCellAnchor>
    <xdr:from>
      <xdr:col>2</xdr:col>
      <xdr:colOff>114299</xdr:colOff>
      <xdr:row>58</xdr:row>
      <xdr:rowOff>133350</xdr:rowOff>
    </xdr:from>
    <xdr:to>
      <xdr:col>5</xdr:col>
      <xdr:colOff>9524</xdr:colOff>
      <xdr:row>60</xdr:row>
      <xdr:rowOff>85725</xdr:rowOff>
    </xdr:to>
    <xdr:sp macro="" textlink="">
      <xdr:nvSpPr>
        <xdr:cNvPr id="28" name="Line 9">
          <a:extLst>
            <a:ext uri="{FF2B5EF4-FFF2-40B4-BE49-F238E27FC236}">
              <a16:creationId xmlns:a16="http://schemas.microsoft.com/office/drawing/2014/main" id="{D83E0DC9-A52D-485F-A4DD-71111A97B9C6}"/>
            </a:ext>
          </a:extLst>
        </xdr:cNvPr>
        <xdr:cNvSpPr>
          <a:spLocks noChangeShapeType="1"/>
        </xdr:cNvSpPr>
      </xdr:nvSpPr>
      <xdr:spPr bwMode="auto">
        <a:xfrm flipH="1" flipV="1">
          <a:off x="609599" y="10687050"/>
          <a:ext cx="9239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126"/>
  <sheetViews>
    <sheetView tabSelected="1" zoomScaleNormal="100" workbookViewId="0">
      <selection activeCell="CE1" sqref="CE1"/>
    </sheetView>
  </sheetViews>
  <sheetFormatPr defaultRowHeight="13.5"/>
  <cols>
    <col min="1" max="1" width="3" style="56" customWidth="1"/>
    <col min="2" max="2" width="3.5" style="56" customWidth="1"/>
    <col min="3" max="3" width="6.375" style="56" customWidth="1"/>
    <col min="4" max="4" width="3.25" style="56" customWidth="1"/>
    <col min="5" max="5" width="3.875" style="56" customWidth="1"/>
    <col min="6" max="6" width="3.25" style="56" customWidth="1"/>
    <col min="7" max="7" width="9.75" style="56" customWidth="1"/>
    <col min="8" max="8" width="2.125" style="56" customWidth="1"/>
    <col min="9" max="9" width="1.625" style="56" customWidth="1"/>
    <col min="10" max="10" width="8.875" style="56" customWidth="1"/>
    <col min="11" max="20" width="2.5" style="89" customWidth="1"/>
    <col min="21" max="24" width="2.5" style="56" customWidth="1"/>
    <col min="25" max="27" width="2.5" style="89" customWidth="1"/>
    <col min="28" max="29" width="2.5" style="56" customWidth="1"/>
    <col min="30" max="30" width="3" style="56" customWidth="1"/>
    <col min="31" max="31" width="4.375" style="56" customWidth="1"/>
    <col min="32" max="32" width="9.875" style="90" customWidth="1"/>
    <col min="33" max="33" width="18" style="90" customWidth="1"/>
    <col min="34" max="34" width="9.375" style="90" customWidth="1"/>
    <col min="35" max="35" width="22.375" style="90" customWidth="1"/>
    <col min="36" max="38" width="3.75" style="56" hidden="1" customWidth="1"/>
    <col min="39" max="41" width="5.125" style="56" hidden="1" customWidth="1"/>
    <col min="42" max="44" width="3.75" style="56" hidden="1" customWidth="1"/>
    <col min="45" max="47" width="5.125" style="56" hidden="1" customWidth="1"/>
    <col min="48" max="50" width="3.75" style="56" hidden="1" customWidth="1"/>
    <col min="51" max="53" width="5.125" style="56" hidden="1" customWidth="1"/>
    <col min="54" max="56" width="3.75" style="56" hidden="1" customWidth="1"/>
    <col min="57" max="60" width="5.125" style="56" hidden="1" customWidth="1"/>
    <col min="61" max="61" width="10.625" style="56" hidden="1" customWidth="1"/>
    <col min="62" max="62" width="6" style="56" hidden="1" customWidth="1"/>
    <col min="63" max="63" width="9.625" style="56" hidden="1" customWidth="1"/>
    <col min="64" max="64" width="7.625" style="56" hidden="1" customWidth="1"/>
    <col min="65" max="65" width="1.25" style="56" hidden="1" customWidth="1"/>
    <col min="66" max="66" width="12" style="56" hidden="1" customWidth="1"/>
    <col min="67" max="67" width="9.625" style="56" hidden="1" customWidth="1"/>
    <col min="68" max="70" width="7.625" style="56" hidden="1" customWidth="1"/>
    <col min="71" max="71" width="4.5" style="56" hidden="1" customWidth="1"/>
    <col min="72" max="74" width="9.25" style="56" hidden="1" customWidth="1"/>
    <col min="75" max="76" width="7.625" style="56" hidden="1" customWidth="1"/>
    <col min="77" max="77" width="4.875" style="56" hidden="1" customWidth="1"/>
    <col min="78" max="78" width="3.5" style="56" hidden="1" customWidth="1"/>
    <col min="79" max="80" width="9" style="56" hidden="1" customWidth="1"/>
    <col min="81" max="81" width="8.375" style="56" hidden="1" customWidth="1"/>
    <col min="82" max="82" width="7.375" style="56" hidden="1" customWidth="1"/>
    <col min="83" max="16384" width="9" style="56"/>
  </cols>
  <sheetData>
    <row r="1" spans="1:122" s="16" customFormat="1" ht="30.75" customHeight="1" thickBot="1">
      <c r="A1" s="454" t="s">
        <v>96</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124"/>
      <c r="AF1" s="17"/>
      <c r="AG1" s="17"/>
      <c r="AH1" s="17"/>
      <c r="AI1" s="17"/>
    </row>
    <row r="2" spans="1:122" s="16" customFormat="1" ht="30.75" customHeight="1">
      <c r="A2" s="438" t="s">
        <v>36</v>
      </c>
      <c r="B2" s="338"/>
      <c r="C2" s="433" t="s">
        <v>145</v>
      </c>
      <c r="D2" s="434"/>
      <c r="E2" s="435"/>
      <c r="F2" s="156" t="s">
        <v>37</v>
      </c>
      <c r="G2" s="487"/>
      <c r="H2" s="488"/>
      <c r="I2" s="488"/>
      <c r="J2" s="488"/>
      <c r="K2" s="488"/>
      <c r="L2" s="488"/>
      <c r="M2" s="488"/>
      <c r="N2" s="488"/>
      <c r="O2" s="488"/>
      <c r="P2" s="488"/>
      <c r="Q2" s="488"/>
      <c r="R2" s="489"/>
      <c r="S2" s="18" t="s">
        <v>110</v>
      </c>
      <c r="T2" s="119" t="s">
        <v>111</v>
      </c>
      <c r="U2" s="20"/>
      <c r="V2" s="20"/>
      <c r="W2" s="120"/>
      <c r="X2" s="19" t="s">
        <v>62</v>
      </c>
      <c r="Y2" s="102" t="s">
        <v>90</v>
      </c>
      <c r="Z2" s="103" t="s">
        <v>90</v>
      </c>
      <c r="AA2" s="103" t="s">
        <v>90</v>
      </c>
      <c r="AB2" s="103" t="s">
        <v>90</v>
      </c>
      <c r="AC2" s="104" t="s">
        <v>90</v>
      </c>
      <c r="AD2" s="95"/>
      <c r="AF2" s="17"/>
      <c r="AG2" s="6"/>
      <c r="AH2" s="17"/>
      <c r="AI2" s="17"/>
    </row>
    <row r="3" spans="1:122" s="16" customFormat="1" ht="31.5" customHeight="1">
      <c r="A3" s="428" t="s">
        <v>85</v>
      </c>
      <c r="B3" s="429"/>
      <c r="C3" s="452"/>
      <c r="D3" s="413"/>
      <c r="E3" s="413"/>
      <c r="F3" s="413"/>
      <c r="G3" s="453"/>
      <c r="H3" s="401"/>
      <c r="I3" s="401"/>
      <c r="J3" s="401"/>
      <c r="K3" s="401"/>
      <c r="L3" s="401"/>
      <c r="M3" s="401"/>
      <c r="N3" s="401"/>
      <c r="O3" s="401"/>
      <c r="P3" s="401"/>
      <c r="Q3" s="401"/>
      <c r="R3" s="401"/>
      <c r="S3" s="401"/>
      <c r="T3" s="401"/>
      <c r="U3" s="401"/>
      <c r="V3" s="401"/>
      <c r="W3" s="402"/>
      <c r="X3" s="115" t="s">
        <v>112</v>
      </c>
      <c r="Y3" s="220"/>
      <c r="Z3" s="221"/>
      <c r="AA3" s="221"/>
      <c r="AB3" s="221"/>
      <c r="AC3" s="219"/>
      <c r="AD3" s="21"/>
      <c r="AF3" s="17"/>
      <c r="AG3" s="17" t="s">
        <v>113</v>
      </c>
      <c r="AH3" s="17"/>
      <c r="AI3" s="17"/>
    </row>
    <row r="4" spans="1:122" s="16" customFormat="1">
      <c r="A4" s="448" t="s">
        <v>88</v>
      </c>
      <c r="B4" s="449"/>
      <c r="C4" s="403"/>
      <c r="D4" s="404"/>
      <c r="E4" s="404"/>
      <c r="F4" s="404"/>
      <c r="G4" s="405"/>
      <c r="H4" s="409"/>
      <c r="I4" s="410"/>
      <c r="J4" s="410"/>
      <c r="K4" s="410"/>
      <c r="L4" s="410"/>
      <c r="M4" s="410"/>
      <c r="N4" s="410"/>
      <c r="O4" s="410"/>
      <c r="P4" s="410"/>
      <c r="Q4" s="410"/>
      <c r="R4" s="410"/>
      <c r="S4" s="410"/>
      <c r="T4" s="410"/>
      <c r="U4" s="410"/>
      <c r="V4" s="410"/>
      <c r="W4" s="411"/>
      <c r="X4" s="480" t="s">
        <v>79</v>
      </c>
      <c r="Y4" s="418"/>
      <c r="Z4" s="420"/>
      <c r="AA4" s="420"/>
      <c r="AB4" s="420"/>
      <c r="AC4" s="466"/>
      <c r="AD4" s="21"/>
      <c r="AF4"/>
      <c r="AG4"/>
      <c r="AH4"/>
      <c r="AI4"/>
      <c r="AJ4"/>
      <c r="AK4"/>
      <c r="AL4"/>
      <c r="AM4"/>
      <c r="AN4"/>
      <c r="AO4"/>
      <c r="AP4"/>
      <c r="AQ4"/>
      <c r="AR4"/>
      <c r="AS4"/>
      <c r="AT4"/>
      <c r="AU4"/>
      <c r="AV4"/>
    </row>
    <row r="5" spans="1:122" s="16" customFormat="1" ht="23.25" customHeight="1">
      <c r="A5" s="450"/>
      <c r="B5" s="451"/>
      <c r="C5" s="406"/>
      <c r="D5" s="407"/>
      <c r="E5" s="407"/>
      <c r="F5" s="407"/>
      <c r="G5" s="408"/>
      <c r="H5" s="412"/>
      <c r="I5" s="413"/>
      <c r="J5" s="413"/>
      <c r="K5" s="413"/>
      <c r="L5" s="413"/>
      <c r="M5" s="413"/>
      <c r="N5" s="413"/>
      <c r="O5" s="413"/>
      <c r="P5" s="413"/>
      <c r="Q5" s="413"/>
      <c r="R5" s="413"/>
      <c r="S5" s="413"/>
      <c r="T5" s="413"/>
      <c r="U5" s="413"/>
      <c r="V5" s="413"/>
      <c r="W5" s="414"/>
      <c r="X5" s="481"/>
      <c r="Y5" s="419"/>
      <c r="Z5" s="421"/>
      <c r="AA5" s="421"/>
      <c r="AB5" s="421"/>
      <c r="AC5" s="467"/>
      <c r="AD5" s="21"/>
      <c r="AF5"/>
      <c r="AG5"/>
      <c r="AH5"/>
      <c r="AI5"/>
      <c r="AJ5"/>
      <c r="AK5"/>
      <c r="AL5"/>
      <c r="AM5"/>
      <c r="AN5"/>
      <c r="AO5"/>
      <c r="AP5"/>
      <c r="AQ5"/>
      <c r="AR5"/>
      <c r="AS5"/>
      <c r="AT5"/>
      <c r="AU5"/>
      <c r="AV5"/>
    </row>
    <row r="6" spans="1:122" s="16" customFormat="1" ht="21.75" customHeight="1">
      <c r="A6" s="508" t="s">
        <v>114</v>
      </c>
      <c r="B6" s="509"/>
      <c r="C6" s="455"/>
      <c r="D6" s="456"/>
      <c r="E6" s="457"/>
      <c r="F6" s="436"/>
      <c r="G6" s="437"/>
      <c r="H6" s="24" t="s">
        <v>63</v>
      </c>
      <c r="I6" s="514" t="s">
        <v>142</v>
      </c>
      <c r="J6" s="515"/>
      <c r="K6" s="515"/>
      <c r="L6" s="515"/>
      <c r="M6" s="510" t="s">
        <v>29</v>
      </c>
      <c r="N6" s="511"/>
      <c r="O6" s="511"/>
      <c r="P6" s="511"/>
      <c r="Q6" s="512"/>
      <c r="R6" s="441" t="s">
        <v>30</v>
      </c>
      <c r="S6" s="442"/>
      <c r="T6" s="442"/>
      <c r="U6" s="442"/>
      <c r="V6" s="442"/>
      <c r="W6" s="443"/>
      <c r="X6" s="425" t="s">
        <v>38</v>
      </c>
      <c r="Y6" s="426"/>
      <c r="Z6" s="426"/>
      <c r="AA6" s="426"/>
      <c r="AB6" s="426"/>
      <c r="AC6" s="427"/>
      <c r="AD6" s="72"/>
      <c r="AF6" s="44" t="s">
        <v>103</v>
      </c>
      <c r="AG6" s="174">
        <v>46329</v>
      </c>
      <c r="AH6" s="159"/>
      <c r="AI6"/>
      <c r="AJ6"/>
      <c r="AK6"/>
      <c r="AL6"/>
      <c r="AM6"/>
      <c r="AN6"/>
      <c r="AO6"/>
      <c r="AP6"/>
      <c r="AQ6"/>
      <c r="AR6"/>
      <c r="AS6"/>
      <c r="AT6"/>
      <c r="AU6"/>
      <c r="AV6"/>
    </row>
    <row r="7" spans="1:122" s="16" customFormat="1" ht="30.75" customHeight="1">
      <c r="A7" s="526" t="s">
        <v>78</v>
      </c>
      <c r="B7" s="527"/>
      <c r="C7" s="458"/>
      <c r="D7" s="459"/>
      <c r="E7" s="460"/>
      <c r="F7" s="534"/>
      <c r="G7" s="535"/>
      <c r="H7" s="218" t="str">
        <f>IF(AG7="","",IF($AG$7=1,"男","女"))</f>
        <v/>
      </c>
      <c r="I7" s="513"/>
      <c r="J7" s="445"/>
      <c r="K7" s="445"/>
      <c r="L7" s="445"/>
      <c r="M7" s="513"/>
      <c r="N7" s="445"/>
      <c r="O7" s="445"/>
      <c r="P7" s="445"/>
      <c r="Q7" s="446"/>
      <c r="R7" s="444"/>
      <c r="S7" s="445"/>
      <c r="T7" s="445"/>
      <c r="U7" s="445"/>
      <c r="V7" s="445"/>
      <c r="W7" s="446"/>
      <c r="X7" s="422"/>
      <c r="Y7" s="423"/>
      <c r="Z7" s="423"/>
      <c r="AA7" s="423"/>
      <c r="AB7" s="423"/>
      <c r="AC7" s="424"/>
      <c r="AD7" s="129" t="s">
        <v>106</v>
      </c>
      <c r="AF7" s="137" t="s">
        <v>33</v>
      </c>
      <c r="AG7" s="155"/>
      <c r="AH7" s="138" t="s">
        <v>34</v>
      </c>
      <c r="AI7" s="17" t="s">
        <v>0</v>
      </c>
    </row>
    <row r="8" spans="1:122" s="16" customFormat="1" ht="21" customHeight="1">
      <c r="A8" s="532" t="s">
        <v>28</v>
      </c>
      <c r="B8" s="533"/>
      <c r="C8" s="431"/>
      <c r="D8" s="431"/>
      <c r="E8" s="432"/>
      <c r="F8" s="432"/>
      <c r="G8" s="432"/>
      <c r="H8" s="468" t="str">
        <f>IF(C8="","",CONCATENATE("（",AG8,"歳）"))</f>
        <v/>
      </c>
      <c r="I8" s="468"/>
      <c r="J8" s="469"/>
      <c r="K8" s="415"/>
      <c r="L8" s="416"/>
      <c r="M8" s="416"/>
      <c r="N8" s="416"/>
      <c r="O8" s="416"/>
      <c r="P8" s="416"/>
      <c r="Q8" s="416"/>
      <c r="R8" s="416"/>
      <c r="S8" s="416"/>
      <c r="T8" s="416"/>
      <c r="U8" s="416"/>
      <c r="V8" s="416"/>
      <c r="W8" s="416"/>
      <c r="X8" s="416"/>
      <c r="Y8" s="416"/>
      <c r="Z8" s="416"/>
      <c r="AA8" s="416"/>
      <c r="AB8" s="416"/>
      <c r="AC8" s="417"/>
      <c r="AD8" s="21"/>
      <c r="AF8" s="44" t="s">
        <v>56</v>
      </c>
      <c r="AG8" s="154">
        <f>DATEDIF(C8,AG6+1,"y")</f>
        <v>126</v>
      </c>
      <c r="AH8" s="25"/>
      <c r="AI8" s="17"/>
    </row>
    <row r="9" spans="1:122" s="16" customFormat="1" ht="20.25" customHeight="1">
      <c r="A9" s="528" t="s">
        <v>86</v>
      </c>
      <c r="B9" s="529"/>
      <c r="C9" s="392"/>
      <c r="D9" s="393"/>
      <c r="E9" s="393"/>
      <c r="F9" s="393"/>
      <c r="G9" s="393"/>
      <c r="H9" s="393"/>
      <c r="I9" s="393"/>
      <c r="J9" s="393"/>
      <c r="K9" s="393"/>
      <c r="L9" s="394"/>
      <c r="M9" s="524" t="s">
        <v>115</v>
      </c>
      <c r="N9" s="483"/>
      <c r="O9" s="485"/>
      <c r="P9" s="441" t="s">
        <v>51</v>
      </c>
      <c r="Q9" s="442"/>
      <c r="R9" s="442"/>
      <c r="S9" s="442"/>
      <c r="T9" s="442"/>
      <c r="U9" s="442"/>
      <c r="V9" s="443"/>
      <c r="W9" s="441" t="s">
        <v>50</v>
      </c>
      <c r="X9" s="442"/>
      <c r="Y9" s="442"/>
      <c r="Z9" s="442"/>
      <c r="AA9" s="442"/>
      <c r="AB9" s="442"/>
      <c r="AC9" s="482"/>
      <c r="AD9" s="95"/>
      <c r="AH9" s="17"/>
      <c r="AI9" s="17"/>
    </row>
    <row r="10" spans="1:122" s="16" customFormat="1" ht="21" customHeight="1">
      <c r="A10" s="530" t="s">
        <v>87</v>
      </c>
      <c r="B10" s="531"/>
      <c r="C10" s="395"/>
      <c r="D10" s="396"/>
      <c r="E10" s="396"/>
      <c r="F10" s="396"/>
      <c r="G10" s="396"/>
      <c r="H10" s="396"/>
      <c r="I10" s="396"/>
      <c r="J10" s="396"/>
      <c r="K10" s="396"/>
      <c r="L10" s="397"/>
      <c r="M10" s="525"/>
      <c r="N10" s="484"/>
      <c r="O10" s="486"/>
      <c r="P10" s="516"/>
      <c r="Q10" s="517"/>
      <c r="R10" s="517"/>
      <c r="S10" s="517"/>
      <c r="T10" s="517"/>
      <c r="U10" s="517"/>
      <c r="V10" s="518"/>
      <c r="W10" s="474"/>
      <c r="X10" s="475"/>
      <c r="Y10" s="475"/>
      <c r="Z10" s="475"/>
      <c r="AA10" s="475"/>
      <c r="AB10" s="475"/>
      <c r="AC10" s="476"/>
      <c r="AD10" s="130"/>
      <c r="AF10" s="17"/>
      <c r="AG10" s="17"/>
      <c r="AH10" s="17"/>
      <c r="AI10" s="17"/>
    </row>
    <row r="11" spans="1:122" s="16" customFormat="1" ht="21" customHeight="1">
      <c r="A11" s="470" t="s">
        <v>27</v>
      </c>
      <c r="B11" s="471"/>
      <c r="C11" s="536"/>
      <c r="D11" s="401"/>
      <c r="E11" s="401"/>
      <c r="F11" s="401"/>
      <c r="G11" s="401"/>
      <c r="H11" s="401"/>
      <c r="I11" s="401"/>
      <c r="J11" s="401"/>
      <c r="K11" s="401"/>
      <c r="L11" s="401"/>
      <c r="M11" s="401"/>
      <c r="N11" s="401"/>
      <c r="O11" s="402"/>
      <c r="P11" s="519"/>
      <c r="Q11" s="520"/>
      <c r="R11" s="520"/>
      <c r="S11" s="520"/>
      <c r="T11" s="520"/>
      <c r="U11" s="520"/>
      <c r="V11" s="521"/>
      <c r="W11" s="477"/>
      <c r="X11" s="478"/>
      <c r="Y11" s="478"/>
      <c r="Z11" s="478"/>
      <c r="AA11" s="478"/>
      <c r="AB11" s="478"/>
      <c r="AC11" s="479"/>
      <c r="AD11" s="130"/>
      <c r="AF11" s="17"/>
      <c r="AG11" s="17"/>
      <c r="AH11" s="17"/>
      <c r="AI11" s="17"/>
      <c r="BR11" s="27" t="s">
        <v>14</v>
      </c>
      <c r="BS11" s="28"/>
      <c r="BT11" s="28"/>
      <c r="BU11" s="28"/>
      <c r="BV11" s="28"/>
      <c r="BW11" s="28"/>
      <c r="BX11" s="29"/>
      <c r="BY11" s="30" t="s">
        <v>10</v>
      </c>
      <c r="BZ11" s="31"/>
      <c r="CA11" s="31"/>
      <c r="CB11" s="31"/>
      <c r="CC11" s="31"/>
      <c r="CD11" s="32"/>
    </row>
    <row r="12" spans="1:122" s="16" customFormat="1" ht="13.5" customHeight="1">
      <c r="A12" s="33" t="s">
        <v>21</v>
      </c>
      <c r="B12" s="398" t="s">
        <v>22</v>
      </c>
      <c r="C12" s="399"/>
      <c r="D12" s="399"/>
      <c r="E12" s="399"/>
      <c r="F12" s="399"/>
      <c r="G12" s="400"/>
      <c r="H12" s="447" t="s">
        <v>25</v>
      </c>
      <c r="I12" s="399"/>
      <c r="J12" s="400"/>
      <c r="K12" s="302" t="s">
        <v>26</v>
      </c>
      <c r="L12" s="569"/>
      <c r="M12" s="569"/>
      <c r="N12" s="94" t="s">
        <v>31</v>
      </c>
      <c r="O12" s="97"/>
      <c r="P12" s="21"/>
      <c r="Q12" s="21"/>
      <c r="R12" s="21"/>
      <c r="S12" s="21"/>
      <c r="T12" s="21"/>
      <c r="U12" s="21"/>
      <c r="V12" s="21"/>
      <c r="W12" s="11"/>
      <c r="X12" s="11"/>
      <c r="Y12" s="11"/>
      <c r="Z12" s="11"/>
      <c r="AA12" s="11"/>
      <c r="AB12" s="11"/>
      <c r="AC12" s="22"/>
      <c r="AD12" s="21"/>
      <c r="AE12" s="21"/>
      <c r="AF12" s="17"/>
      <c r="AG12" s="17"/>
      <c r="AH12" s="17"/>
      <c r="AI12" s="17"/>
      <c r="AJ12" s="34" t="s">
        <v>11</v>
      </c>
      <c r="AK12" s="35"/>
      <c r="AL12" s="35"/>
      <c r="AM12" s="35"/>
      <c r="AN12" s="35"/>
      <c r="AO12" s="36"/>
      <c r="AP12" s="30" t="s">
        <v>12</v>
      </c>
      <c r="AQ12" s="31"/>
      <c r="AR12" s="31"/>
      <c r="AS12" s="31"/>
      <c r="AT12" s="31"/>
      <c r="AU12" s="32"/>
      <c r="AV12" s="37" t="s">
        <v>15</v>
      </c>
      <c r="AW12" s="38"/>
      <c r="AX12" s="38"/>
      <c r="AY12" s="38"/>
      <c r="AZ12" s="38"/>
      <c r="BA12" s="39"/>
      <c r="BB12" s="27" t="s">
        <v>16</v>
      </c>
      <c r="BC12" s="28"/>
      <c r="BD12" s="28"/>
      <c r="BE12" s="28"/>
      <c r="BF12" s="28"/>
      <c r="BG12" s="29"/>
      <c r="BI12" s="16" t="s">
        <v>47</v>
      </c>
      <c r="BK12" s="16" t="s">
        <v>2</v>
      </c>
      <c r="BL12" s="16" t="s">
        <v>13</v>
      </c>
      <c r="BN12" s="16" t="s">
        <v>2</v>
      </c>
      <c r="BO12" s="16" t="s">
        <v>3</v>
      </c>
      <c r="BR12" s="40" t="s">
        <v>4</v>
      </c>
      <c r="BS12" s="23" t="s">
        <v>5</v>
      </c>
      <c r="BT12" s="23" t="s">
        <v>6</v>
      </c>
      <c r="BU12" s="23"/>
      <c r="BV12" s="23" t="s">
        <v>7</v>
      </c>
      <c r="BW12" s="23" t="s">
        <v>8</v>
      </c>
      <c r="BX12" s="26" t="s">
        <v>9</v>
      </c>
      <c r="BY12" s="40" t="s">
        <v>4</v>
      </c>
      <c r="BZ12" s="23" t="s">
        <v>5</v>
      </c>
      <c r="CA12" s="23" t="s">
        <v>6</v>
      </c>
      <c r="CB12" s="23" t="s">
        <v>7</v>
      </c>
      <c r="CC12" s="23" t="s">
        <v>8</v>
      </c>
      <c r="CD12" s="26" t="s">
        <v>9</v>
      </c>
    </row>
    <row r="13" spans="1:122" ht="12.6" customHeight="1">
      <c r="A13" s="228"/>
      <c r="B13" s="230"/>
      <c r="C13" s="231"/>
      <c r="D13" s="231"/>
      <c r="E13" s="231"/>
      <c r="F13" s="231"/>
      <c r="G13" s="232"/>
      <c r="H13" s="9" t="s">
        <v>23</v>
      </c>
      <c r="I13" s="9"/>
      <c r="J13" s="128"/>
      <c r="K13" s="472" t="str">
        <f>IF($J13&lt;&gt;"",IF($AF13="0-",AP13,IF($AF13="+0",AV13,IF($AF13="+-",BB13,AJ13))),"")</f>
        <v/>
      </c>
      <c r="L13" s="238" t="str">
        <f>IF($J13&lt;&gt;"",IF($AF13="0-",AQ13,IF($AF13="+0",AW13,IF($AF13="+-",BC13,AK13))),"")</f>
        <v/>
      </c>
      <c r="M13" s="240" t="str">
        <f>IF($J13&lt;&gt;"",IF($AF13="0-",AR13,IF($AF13="+0",AX13,IF($AF13="+-",BD13,AL13))),"")</f>
        <v/>
      </c>
      <c r="N13" s="94"/>
      <c r="O13" s="6"/>
      <c r="P13" s="6"/>
      <c r="Q13" s="6"/>
      <c r="R13" s="6"/>
      <c r="S13" s="6"/>
      <c r="T13" s="6"/>
      <c r="U13" s="65"/>
      <c r="V13" s="65"/>
      <c r="W13" s="65"/>
      <c r="X13" s="65"/>
      <c r="Y13" s="6"/>
      <c r="Z13" s="6"/>
      <c r="AA13" s="6"/>
      <c r="AB13" s="65"/>
      <c r="AC13" s="175"/>
      <c r="AD13" s="99"/>
      <c r="AE13" s="55"/>
      <c r="AF13" s="490"/>
      <c r="AG13" s="492" t="str">
        <f>IF(AF13&lt;&gt;"",VLOOKUP(AF13,$AH$15:$AI$16,2),"")</f>
        <v/>
      </c>
      <c r="AH13" s="43"/>
      <c r="AI13" s="44" t="s">
        <v>20</v>
      </c>
      <c r="AJ13" s="50">
        <f>IF(AN13&gt;=12,DATEDIF(BK13,BN13,"y")+1,DATEDIF(BK13,BN13,"y"))</f>
        <v>0</v>
      </c>
      <c r="AK13" s="50">
        <f>IF(AN13&gt;=12,AN13-12,AN13)</f>
        <v>0</v>
      </c>
      <c r="AL13" s="51" t="str">
        <f>IF(AO13&lt;=15,"半",0)</f>
        <v>半</v>
      </c>
      <c r="AM13" s="47">
        <f>DATEDIF(BK13,BN13,"y")</f>
        <v>0</v>
      </c>
      <c r="AN13" s="48">
        <f>IF(AO13&gt;=16,DATEDIF(BK13,BN13,"ym")+1,DATEDIF(BK13,BN13,"ym"))</f>
        <v>0</v>
      </c>
      <c r="AO13" s="49">
        <f>DATEDIF(BK13,BN13,"md")</f>
        <v>14</v>
      </c>
      <c r="AP13" s="50" t="e">
        <f>IF(AT13&gt;=12,DATEDIF(BK13,BO13,"y")+1,DATEDIF(BK13,BO13,"y"))</f>
        <v>#NUM!</v>
      </c>
      <c r="AQ13" s="50" t="e">
        <f>IF(AT13&gt;=12,AT13-12,AT13)</f>
        <v>#NUM!</v>
      </c>
      <c r="AR13" s="51" t="e">
        <f>IF(AU13&lt;=15,"半",0)</f>
        <v>#NUM!</v>
      </c>
      <c r="AS13" s="47" t="e">
        <f>DATEDIF(BK13,BO13,"y")</f>
        <v>#NUM!</v>
      </c>
      <c r="AT13" s="48" t="e">
        <f>IF(AU13&gt;=16,DATEDIF(BK13,BO13,"ym")+1,DATEDIF(BK13,BO13,"ym"))</f>
        <v>#NUM!</v>
      </c>
      <c r="AU13" s="49" t="e">
        <f>DATEDIF(BK13,BO13,"md")</f>
        <v>#NUM!</v>
      </c>
      <c r="AV13" s="50" t="e">
        <f>IF(AZ13&gt;=12,DATEDIF(BL13,BN13,"y")+1,DATEDIF(BL13,BN13,"y"))</f>
        <v>#NUM!</v>
      </c>
      <c r="AW13" s="50" t="e">
        <f>IF(AZ13&gt;=12,AZ13-12,AZ13)</f>
        <v>#NUM!</v>
      </c>
      <c r="AX13" s="51" t="e">
        <f>IF(BA13&lt;=15,"半",0)</f>
        <v>#NUM!</v>
      </c>
      <c r="AY13" s="47" t="e">
        <f>DATEDIF(BL13,BN13,"y")</f>
        <v>#NUM!</v>
      </c>
      <c r="AZ13" s="48" t="e">
        <f>IF(BA13&gt;=16,DATEDIF(BL13,BN13,"ym")+1,DATEDIF(BL13,BN13,"ym"))</f>
        <v>#NUM!</v>
      </c>
      <c r="BA13" s="48" t="e">
        <f>DATEDIF(BL13,BN13,"md")</f>
        <v>#NUM!</v>
      </c>
      <c r="BB13" s="50" t="e">
        <f>IF(BF13&gt;=12,DATEDIF(BL13,BO13,"y")+1,DATEDIF(BL13,BO13,"y"))</f>
        <v>#NUM!</v>
      </c>
      <c r="BC13" s="50" t="e">
        <f>IF(BF13&gt;=12,BF13-12,BF13)</f>
        <v>#NUM!</v>
      </c>
      <c r="BD13" s="51" t="e">
        <f>IF(BG13&lt;=15,"半",0)</f>
        <v>#NUM!</v>
      </c>
      <c r="BE13" s="47" t="e">
        <f>DATEDIF(BL13,BO13,"y")</f>
        <v>#NUM!</v>
      </c>
      <c r="BF13" s="48" t="e">
        <f>IF(BG13&gt;=16,DATEDIF(BL13,BO13,"ym")+1,DATEDIF(BL13,BO13,"ym"))</f>
        <v>#NUM!</v>
      </c>
      <c r="BG13" s="49" t="e">
        <f>DATEDIF(BL13,BO13,"md")</f>
        <v>#NUM!</v>
      </c>
      <c r="BH13" s="48"/>
      <c r="BI13" s="55">
        <f>IF(J14="現在",$AG$6,J14)</f>
        <v>0</v>
      </c>
      <c r="BJ13" s="48">
        <v>1</v>
      </c>
      <c r="BK13" s="57">
        <f>IF(DAY(J13)&lt;=15,J13-DAY(J13)+1,J13-DAY(J13)+16)</f>
        <v>1</v>
      </c>
      <c r="BL13" s="57">
        <f>IF(DAY(BK13)=1,BK13+15,BU13)</f>
        <v>16</v>
      </c>
      <c r="BM13" s="58"/>
      <c r="BN13" s="139">
        <f>IF(CD13&gt;=16,CB13,IF(J14="現在",$AG$6-CD13+15,J14-CD13+15))</f>
        <v>15</v>
      </c>
      <c r="BO13" s="59">
        <f>IF(DAY(BN13)=15,BN13-DAY(BN13),BN13-DAY(BN13)+15)</f>
        <v>0</v>
      </c>
      <c r="BP13" s="58"/>
      <c r="BQ13" s="58"/>
      <c r="BR13" s="56">
        <f>YEAR(J13)</f>
        <v>1900</v>
      </c>
      <c r="BS13" s="60">
        <f>MONTH(J13)+1</f>
        <v>2</v>
      </c>
      <c r="BT13" s="61" t="str">
        <f>CONCATENATE(BR13,"/",BS13,"/",1)</f>
        <v>1900/2/1</v>
      </c>
      <c r="BU13" s="61">
        <f>BT13+1-1</f>
        <v>32</v>
      </c>
      <c r="BV13" s="61">
        <f>BT13-1</f>
        <v>31</v>
      </c>
      <c r="BW13" s="56">
        <f>DAY(BV13)</f>
        <v>31</v>
      </c>
      <c r="BX13" s="56">
        <f>DAY(J13)</f>
        <v>0</v>
      </c>
      <c r="BY13" s="56">
        <f>YEAR(BI13)</f>
        <v>1900</v>
      </c>
      <c r="BZ13" s="60">
        <f>IF(MONTH(BI13)=12,MONTH(BI13)-12+1,MONTH(BI13)+1)</f>
        <v>2</v>
      </c>
      <c r="CA13" s="61" t="str">
        <f>IF(BZ13=1,CONCATENATE(BY13+1,"/",BZ13,"/",1),CONCATENATE(BY13,"/",BZ13,"/",1))</f>
        <v>1900/2/1</v>
      </c>
      <c r="CB13" s="61">
        <f>CA13-1</f>
        <v>31</v>
      </c>
      <c r="CC13" s="56">
        <f>DAY(CB13)</f>
        <v>31</v>
      </c>
      <c r="CD13" s="56">
        <f>DAY(BI13)</f>
        <v>0</v>
      </c>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row>
    <row r="14" spans="1:122" ht="12" customHeight="1">
      <c r="A14" s="229"/>
      <c r="B14" s="233"/>
      <c r="C14" s="234"/>
      <c r="D14" s="234"/>
      <c r="E14" s="234"/>
      <c r="F14" s="234"/>
      <c r="G14" s="235"/>
      <c r="H14" s="176" t="s">
        <v>24</v>
      </c>
      <c r="I14" s="177"/>
      <c r="J14" s="178"/>
      <c r="K14" s="473"/>
      <c r="L14" s="350"/>
      <c r="M14" s="349"/>
      <c r="N14" s="94"/>
      <c r="O14" s="6"/>
      <c r="P14" s="6"/>
      <c r="Q14" s="6"/>
      <c r="R14" s="6"/>
      <c r="S14" s="6"/>
      <c r="T14" s="6"/>
      <c r="U14" s="65"/>
      <c r="V14" s="65"/>
      <c r="W14" s="65"/>
      <c r="X14" s="65"/>
      <c r="Y14" s="6"/>
      <c r="Z14" s="6"/>
      <c r="AA14" s="6"/>
      <c r="AB14" s="65"/>
      <c r="AC14" s="179"/>
      <c r="AD14" s="100"/>
      <c r="AE14" s="55"/>
      <c r="AF14" s="491"/>
      <c r="AG14" s="493"/>
      <c r="AH14" s="43" t="s">
        <v>80</v>
      </c>
      <c r="AI14" s="43" t="s">
        <v>19</v>
      </c>
      <c r="AJ14" s="50"/>
      <c r="AK14" s="50"/>
      <c r="AL14" s="51"/>
      <c r="AM14" s="47"/>
      <c r="AN14" s="48"/>
      <c r="AO14" s="49"/>
      <c r="AP14" s="50"/>
      <c r="AQ14" s="50"/>
      <c r="AR14" s="51"/>
      <c r="AS14" s="47"/>
      <c r="AT14" s="48"/>
      <c r="AU14" s="49"/>
      <c r="AV14" s="50"/>
      <c r="AW14" s="50"/>
      <c r="AX14" s="51"/>
      <c r="AY14" s="47"/>
      <c r="AZ14" s="48"/>
      <c r="BA14" s="48"/>
      <c r="BB14" s="50"/>
      <c r="BC14" s="50"/>
      <c r="BD14" s="51"/>
      <c r="BE14" s="47"/>
      <c r="BF14" s="48"/>
      <c r="BG14" s="49"/>
      <c r="BH14" s="48"/>
      <c r="BI14" s="55"/>
      <c r="BJ14" s="48"/>
      <c r="BK14" s="57"/>
      <c r="BL14" s="57"/>
      <c r="BM14" s="58"/>
      <c r="BN14" s="59"/>
      <c r="BO14" s="59"/>
      <c r="BP14" s="58"/>
      <c r="BQ14" s="58"/>
      <c r="BS14" s="60"/>
      <c r="BT14" s="61"/>
      <c r="BU14" s="61"/>
      <c r="BV14" s="61"/>
      <c r="BZ14" s="60"/>
      <c r="CA14" s="61"/>
      <c r="CB14" s="61"/>
      <c r="CF14"/>
      <c r="CG14"/>
      <c r="CH14" s="217"/>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row>
    <row r="15" spans="1:122" ht="12.6" customHeight="1">
      <c r="A15" s="228"/>
      <c r="B15" s="378"/>
      <c r="C15" s="461"/>
      <c r="D15" s="461"/>
      <c r="E15" s="461"/>
      <c r="F15" s="461"/>
      <c r="G15" s="462"/>
      <c r="H15" s="9" t="s">
        <v>23</v>
      </c>
      <c r="I15" s="9"/>
      <c r="J15" s="128"/>
      <c r="K15" s="236" t="str">
        <f>IF($J15&lt;&gt;"",IF($AF15="0-",AP15,IF($AF15="+0",AV15,IF($AF15="+-",BB15,AJ15))),"")</f>
        <v/>
      </c>
      <c r="L15" s="238" t="str">
        <f>IF($J15&lt;&gt;"",IF($AF15="0-",AQ15,IF($AF15="+0",AW15,IF($AF15="+-",BC15,AK15))),"")</f>
        <v/>
      </c>
      <c r="M15" s="236" t="str">
        <f>IF($J15&lt;&gt;"",IF($AF15="0-",AR15,IF($AF15="+0",AX15,IF($AF15="+-",BD15,AL15))),"")</f>
        <v/>
      </c>
      <c r="N15" s="41"/>
      <c r="O15" s="6"/>
      <c r="P15" s="6"/>
      <c r="Q15" s="6"/>
      <c r="R15" s="6"/>
      <c r="S15" s="6"/>
      <c r="T15" s="6"/>
      <c r="U15" s="65"/>
      <c r="V15" s="65"/>
      <c r="W15" s="65"/>
      <c r="X15" s="65"/>
      <c r="Y15" s="6"/>
      <c r="Z15" s="6"/>
      <c r="AA15" s="6"/>
      <c r="AB15" s="65"/>
      <c r="AC15" s="144"/>
      <c r="AD15" s="55"/>
      <c r="AE15" s="63"/>
      <c r="AF15" s="490"/>
      <c r="AG15" s="492" t="str">
        <f>IF(AF15&lt;&gt;"",VLOOKUP(AF15,$AH$15:$AI$16,2),"")</f>
        <v/>
      </c>
      <c r="AH15" s="43" t="s">
        <v>108</v>
      </c>
      <c r="AI15" s="43" t="s">
        <v>18</v>
      </c>
      <c r="AJ15" s="45">
        <f>IF(AN15&gt;=12,DATEDIF(BK15,BN15,"y")+1,DATEDIF(BK15,BN15,"y"))</f>
        <v>0</v>
      </c>
      <c r="AK15" s="45">
        <f>IF(AN15&gt;=12,AN15-12,AN15)</f>
        <v>0</v>
      </c>
      <c r="AL15" s="46" t="str">
        <f>IF(AO15&lt;=15,"半",0)</f>
        <v>半</v>
      </c>
      <c r="AM15" s="47">
        <f>DATEDIF(BK15,BN15,"y")</f>
        <v>0</v>
      </c>
      <c r="AN15" s="48">
        <f>IF(AO15&gt;=16,DATEDIF(BK15,BN15,"ym")+1,DATEDIF(BK15,BN15,"ym"))</f>
        <v>0</v>
      </c>
      <c r="AO15" s="49">
        <f>DATEDIF(BK15,BN15,"md")</f>
        <v>14</v>
      </c>
      <c r="AP15" s="50" t="e">
        <f>IF(AT15&gt;=12,DATEDIF(BK15,BO15,"y")+1,DATEDIF(BK15,BO15,"y"))</f>
        <v>#NUM!</v>
      </c>
      <c r="AQ15" s="50" t="e">
        <f>IF(AT15&gt;=12,AT15-12,AT15)</f>
        <v>#NUM!</v>
      </c>
      <c r="AR15" s="51" t="e">
        <f>IF(AU15&lt;=15,"半",0)</f>
        <v>#NUM!</v>
      </c>
      <c r="AS15" s="52" t="e">
        <f>DATEDIF(BK15,BO15,"y")</f>
        <v>#NUM!</v>
      </c>
      <c r="AT15" s="53" t="e">
        <f>IF(AU15&gt;=16,DATEDIF(BK15,BO15,"ym")+1,DATEDIF(BK15,BO15,"ym"))</f>
        <v>#NUM!</v>
      </c>
      <c r="AU15" s="54" t="e">
        <f>DATEDIF(BK15,BO15,"md")</f>
        <v>#NUM!</v>
      </c>
      <c r="AV15" s="50" t="e">
        <f>IF(AZ15&gt;=12,DATEDIF(BL15,BN15,"y")+1,DATEDIF(BL15,BN15,"y"))</f>
        <v>#NUM!</v>
      </c>
      <c r="AW15" s="50" t="e">
        <f>IF(AZ15&gt;=12,AZ15-12,AZ15)</f>
        <v>#NUM!</v>
      </c>
      <c r="AX15" s="51" t="e">
        <f>IF(BA15&lt;=15,"半",0)</f>
        <v>#NUM!</v>
      </c>
      <c r="AY15" s="52" t="e">
        <f>DATEDIF(BL15,BN15,"y")</f>
        <v>#NUM!</v>
      </c>
      <c r="AZ15" s="53" t="e">
        <f>IF(BA15&gt;=16,DATEDIF(BL15,BN15,"ym")+1,DATEDIF(BL15,BN15,"ym"))</f>
        <v>#NUM!</v>
      </c>
      <c r="BA15" s="53" t="e">
        <f>DATEDIF(BL15,BN15,"md")</f>
        <v>#NUM!</v>
      </c>
      <c r="BB15" s="50" t="e">
        <f>IF(BF15&gt;=12,DATEDIF(BL15,BO15,"y")+1,DATEDIF(BL15,BO15,"y"))</f>
        <v>#NUM!</v>
      </c>
      <c r="BC15" s="50" t="e">
        <f>IF(BF15&gt;=12,BF15-12,BF15)</f>
        <v>#NUM!</v>
      </c>
      <c r="BD15" s="51" t="e">
        <f>IF(BG15&lt;=15,"半",0)</f>
        <v>#NUM!</v>
      </c>
      <c r="BE15" s="52" t="e">
        <f>DATEDIF(BL15,BO15,"y")</f>
        <v>#NUM!</v>
      </c>
      <c r="BF15" s="53" t="e">
        <f>IF(BG15&gt;=16,DATEDIF(BL15,BO15,"ym")+1,DATEDIF(BL15,BO15,"ym"))</f>
        <v>#NUM!</v>
      </c>
      <c r="BG15" s="54" t="e">
        <f>DATEDIF(BL15,BO15,"md")</f>
        <v>#NUM!</v>
      </c>
      <c r="BH15" s="48"/>
      <c r="BI15" s="55">
        <f>IF(J16="現在",$AG$6,J16)</f>
        <v>0</v>
      </c>
      <c r="BJ15" s="56">
        <v>0</v>
      </c>
      <c r="BK15" s="57">
        <f>IF(DAY(J15)&lt;=15,J15-DAY(J15)+1,J15-DAY(J15)+16)</f>
        <v>1</v>
      </c>
      <c r="BL15" s="57">
        <f>IF(DAY(BK15)=1,BK15+15,BU15)</f>
        <v>16</v>
      </c>
      <c r="BM15" s="58"/>
      <c r="BN15" s="139">
        <f>IF(CD15&gt;=16,CB15,IF(J16="現在",$AG$6-CD15+15,J16-CD15+15))</f>
        <v>15</v>
      </c>
      <c r="BO15" s="59">
        <f>IF(DAY(BN15)=15,BN15-DAY(BN15),BN15-DAY(BN15)+15)</f>
        <v>0</v>
      </c>
      <c r="BP15" s="58"/>
      <c r="BQ15" s="58"/>
      <c r="BR15" s="56">
        <f>YEAR(J15)</f>
        <v>1900</v>
      </c>
      <c r="BS15" s="60">
        <f>MONTH(J15)+1</f>
        <v>2</v>
      </c>
      <c r="BT15" s="61" t="str">
        <f>CONCATENATE(BR15,"/",BS15,"/",1)</f>
        <v>1900/2/1</v>
      </c>
      <c r="BU15" s="61">
        <f>BT15+1-1</f>
        <v>32</v>
      </c>
      <c r="BV15" s="61">
        <f>BT15-1</f>
        <v>31</v>
      </c>
      <c r="BW15" s="56">
        <f>DAY(BV15)</f>
        <v>31</v>
      </c>
      <c r="BX15" s="56">
        <f>DAY(J15)</f>
        <v>0</v>
      </c>
      <c r="BY15" s="56">
        <f>YEAR(BI15)</f>
        <v>1900</v>
      </c>
      <c r="BZ15" s="60">
        <f>IF(MONTH(BI15)=12,MONTH(BI15)-12+1,MONTH(BI15)+1)</f>
        <v>2</v>
      </c>
      <c r="CA15" s="61" t="str">
        <f>IF(BZ15=1,CONCATENATE(BY15+1,"/",BZ15,"/",1),CONCATENATE(BY15,"/",BZ15,"/",1))</f>
        <v>1900/2/1</v>
      </c>
      <c r="CB15" s="61">
        <f>CA15-1</f>
        <v>31</v>
      </c>
      <c r="CC15" s="56">
        <f>DAY(CB15)</f>
        <v>31</v>
      </c>
      <c r="CD15" s="56">
        <f>DAY(BI15)</f>
        <v>0</v>
      </c>
    </row>
    <row r="16" spans="1:122" ht="12.6" customHeight="1">
      <c r="A16" s="229"/>
      <c r="B16" s="463"/>
      <c r="C16" s="464"/>
      <c r="D16" s="464"/>
      <c r="E16" s="464"/>
      <c r="F16" s="464"/>
      <c r="G16" s="465"/>
      <c r="H16" s="2" t="s">
        <v>24</v>
      </c>
      <c r="I16" s="2"/>
      <c r="J16" s="127"/>
      <c r="K16" s="237"/>
      <c r="L16" s="239"/>
      <c r="M16" s="237"/>
      <c r="N16" s="180"/>
      <c r="O16" s="6"/>
      <c r="P16" s="6"/>
      <c r="Q16" s="6"/>
      <c r="R16" s="6"/>
      <c r="S16" s="6"/>
      <c r="T16" s="6"/>
      <c r="U16" s="65"/>
      <c r="V16" s="65"/>
      <c r="W16" s="65"/>
      <c r="X16" s="65"/>
      <c r="Y16" s="6"/>
      <c r="Z16" s="6"/>
      <c r="AA16" s="6"/>
      <c r="AB16" s="65"/>
      <c r="AC16" s="144"/>
      <c r="AD16" s="55"/>
      <c r="AE16" s="63"/>
      <c r="AF16" s="491"/>
      <c r="AG16" s="493"/>
      <c r="AH16" s="43" t="s">
        <v>82</v>
      </c>
      <c r="AI16" s="43" t="s">
        <v>17</v>
      </c>
      <c r="AJ16" s="45"/>
      <c r="AK16" s="45"/>
      <c r="AL16" s="46"/>
      <c r="AM16" s="47"/>
      <c r="AN16" s="48"/>
      <c r="AO16" s="49"/>
      <c r="AP16" s="50"/>
      <c r="AQ16" s="50"/>
      <c r="AR16" s="51"/>
      <c r="AS16" s="47"/>
      <c r="AT16" s="48"/>
      <c r="AU16" s="49"/>
      <c r="AV16" s="50"/>
      <c r="AW16" s="50"/>
      <c r="AX16" s="51"/>
      <c r="AY16" s="47"/>
      <c r="AZ16" s="48"/>
      <c r="BA16" s="48"/>
      <c r="BB16" s="50"/>
      <c r="BC16" s="50"/>
      <c r="BD16" s="51"/>
      <c r="BE16" s="47"/>
      <c r="BF16" s="48"/>
      <c r="BG16" s="49"/>
      <c r="BH16" s="48"/>
      <c r="BI16" s="55"/>
      <c r="BK16" s="57"/>
      <c r="BL16" s="57"/>
      <c r="BM16" s="58"/>
      <c r="BN16" s="59"/>
      <c r="BO16" s="59"/>
      <c r="BP16" s="58"/>
      <c r="BQ16" s="58"/>
      <c r="BS16" s="60"/>
      <c r="BT16" s="61"/>
      <c r="BU16" s="61"/>
      <c r="BV16" s="61"/>
      <c r="BZ16" s="60"/>
      <c r="CA16" s="61"/>
      <c r="CB16" s="61"/>
    </row>
    <row r="17" spans="1:82" ht="12.6" customHeight="1">
      <c r="A17" s="228"/>
      <c r="B17" s="230"/>
      <c r="C17" s="231"/>
      <c r="D17" s="231"/>
      <c r="E17" s="231"/>
      <c r="F17" s="231"/>
      <c r="G17" s="232"/>
      <c r="H17" s="9" t="s">
        <v>23</v>
      </c>
      <c r="I17" s="9"/>
      <c r="J17" s="128"/>
      <c r="K17" s="439" t="str">
        <f>IF($J17&lt;&gt;"",IF($AF17="0-",AP17,IF($AF17="+0",AV17,IF($AF17="+-",BB17,AJ17))),"")</f>
        <v/>
      </c>
      <c r="L17" s="238" t="str">
        <f>IF($J17&lt;&gt;"",IF($AF17="0-",AQ17,IF($AF17="+0",AW17,IF($AF17="+-",BC17,AK17))),"")</f>
        <v/>
      </c>
      <c r="M17" s="240" t="str">
        <f>IF($J17&lt;&gt;"",IF($AF17="0-",AR17,IF($AF17="+0",AX17,IF($AF17="+-",BD17,AL17))),"")</f>
        <v/>
      </c>
      <c r="N17" s="181"/>
      <c r="O17" s="6"/>
      <c r="P17" s="6"/>
      <c r="Q17" s="6"/>
      <c r="R17" s="6"/>
      <c r="S17" s="6"/>
      <c r="T17" s="6"/>
      <c r="U17" s="65"/>
      <c r="V17" s="65"/>
      <c r="W17" s="65"/>
      <c r="X17" s="65"/>
      <c r="Y17" s="6"/>
      <c r="Z17" s="6"/>
      <c r="AA17" s="6"/>
      <c r="AB17" s="65"/>
      <c r="AC17" s="183"/>
      <c r="AD17" s="55"/>
      <c r="AE17" s="63"/>
      <c r="AF17" s="490"/>
      <c r="AG17" s="492" t="str">
        <f>IF(AF17&lt;&gt;"",VLOOKUP(AF17,$AH$15:$AI$16,2),"")</f>
        <v/>
      </c>
      <c r="AH17" s="21"/>
      <c r="AI17" s="21"/>
      <c r="AJ17" s="50">
        <f>IF(AN17&gt;=12,DATEDIF(BK17,BN17,"y")+1,DATEDIF(BK17,BN17,"y"))</f>
        <v>0</v>
      </c>
      <c r="AK17" s="50">
        <f>IF(AN17&gt;=12,AN17-12,AN17)</f>
        <v>0</v>
      </c>
      <c r="AL17" s="51" t="str">
        <f>IF(AO17&lt;=15,"半",0)</f>
        <v>半</v>
      </c>
      <c r="AM17" s="68">
        <f>DATEDIF(BK17,BN17,"y")</f>
        <v>0</v>
      </c>
      <c r="AN17" s="69">
        <f>IF(AO17&gt;=16,DATEDIF(BK17,BN17,"ym")+1,DATEDIF(BK17,BN17,"ym"))</f>
        <v>0</v>
      </c>
      <c r="AO17" s="70">
        <f>DATEDIF(BK17,BN17,"md")</f>
        <v>14</v>
      </c>
      <c r="AP17" s="50" t="e">
        <f>IF(AT17&gt;=12,DATEDIF(BK17,BO17,"y")+1,DATEDIF(BK17,BO17,"y"))</f>
        <v>#NUM!</v>
      </c>
      <c r="AQ17" s="50" t="e">
        <f>IF(AT17&gt;=12,AT17-12,AT17)</f>
        <v>#NUM!</v>
      </c>
      <c r="AR17" s="51" t="e">
        <f>IF(AU17&lt;=15,"半",0)</f>
        <v>#NUM!</v>
      </c>
      <c r="AS17" s="68" t="e">
        <f>DATEDIF(BK17,BO17,"y")</f>
        <v>#NUM!</v>
      </c>
      <c r="AT17" s="69" t="e">
        <f>IF(AU17&gt;=16,DATEDIF(BK17,BO17,"ym")+1,DATEDIF(BK17,BO17,"ym"))</f>
        <v>#NUM!</v>
      </c>
      <c r="AU17" s="70" t="e">
        <f>DATEDIF(BK17,BO17,"md")</f>
        <v>#NUM!</v>
      </c>
      <c r="AV17" s="50" t="e">
        <f>IF(AZ17&gt;=12,DATEDIF(BL17,BN17,"y")+1,DATEDIF(BL17,BN17,"y"))</f>
        <v>#NUM!</v>
      </c>
      <c r="AW17" s="50" t="e">
        <f>IF(AZ17&gt;=12,AZ17-12,AZ17)</f>
        <v>#NUM!</v>
      </c>
      <c r="AX17" s="51" t="e">
        <f>IF(BA17&lt;=15,"半",0)</f>
        <v>#NUM!</v>
      </c>
      <c r="AY17" s="68" t="e">
        <f>DATEDIF(BL17,BN17,"y")</f>
        <v>#NUM!</v>
      </c>
      <c r="AZ17" s="69" t="e">
        <f>IF(BA17&gt;=16,DATEDIF(BL17,BN17,"ym")+1,DATEDIF(BL17,BN17,"ym"))</f>
        <v>#NUM!</v>
      </c>
      <c r="BA17" s="69" t="e">
        <f>DATEDIF(BL17,BN17,"md")</f>
        <v>#NUM!</v>
      </c>
      <c r="BB17" s="50" t="e">
        <f>IF(BF17&gt;=12,DATEDIF(BL17,BO17,"y")+1,DATEDIF(BL17,BO17,"y"))</f>
        <v>#NUM!</v>
      </c>
      <c r="BC17" s="50" t="e">
        <f>IF(BF17&gt;=12,BF17-12,BF17)</f>
        <v>#NUM!</v>
      </c>
      <c r="BD17" s="51" t="e">
        <f>IF(BG17&lt;=15,"半",0)</f>
        <v>#NUM!</v>
      </c>
      <c r="BE17" s="68" t="e">
        <f>DATEDIF(BL17,BO17,"y")</f>
        <v>#NUM!</v>
      </c>
      <c r="BF17" s="69" t="e">
        <f>IF(BG17&gt;=16,DATEDIF(BL17,BO17,"ym")+1,DATEDIF(BL17,BO17,"ym"))</f>
        <v>#NUM!</v>
      </c>
      <c r="BG17" s="70" t="e">
        <f>DATEDIF(BL17,BO17,"md")</f>
        <v>#NUM!</v>
      </c>
      <c r="BH17" s="48"/>
      <c r="BI17" s="55">
        <f>IF(J18="現在",$AG$6,J18)</f>
        <v>0</v>
      </c>
      <c r="BJ17" s="48">
        <v>0</v>
      </c>
      <c r="BK17" s="57">
        <f>IF(DAY(J17)&lt;=15,J17-DAY(J17)+1,J17-DAY(J17)+16)</f>
        <v>1</v>
      </c>
      <c r="BL17" s="57">
        <f>IF(DAY(BK17)=1,BK17+15,BU17)</f>
        <v>16</v>
      </c>
      <c r="BM17" s="58"/>
      <c r="BN17" s="139">
        <f>IF(CD17&gt;=16,CB17,IF(J18="現在",$AG$6-CD17+15,J18-CD17+15))</f>
        <v>15</v>
      </c>
      <c r="BO17" s="59">
        <f>IF(DAY(BN17)=15,BN17-DAY(BN17),BN17-DAY(BN17)+15)</f>
        <v>0</v>
      </c>
      <c r="BP17" s="58"/>
      <c r="BQ17" s="58"/>
      <c r="BR17" s="56">
        <f>YEAR(J17)</f>
        <v>1900</v>
      </c>
      <c r="BS17" s="60">
        <f>MONTH(J17)+1</f>
        <v>2</v>
      </c>
      <c r="BT17" s="61" t="str">
        <f>CONCATENATE(BR17,"/",BS17,"/",1)</f>
        <v>1900/2/1</v>
      </c>
      <c r="BU17" s="61">
        <f>BT17+1-1</f>
        <v>32</v>
      </c>
      <c r="BV17" s="61">
        <f>BT17-1</f>
        <v>31</v>
      </c>
      <c r="BW17" s="56">
        <f>DAY(BV17)</f>
        <v>31</v>
      </c>
      <c r="BX17" s="56">
        <f>DAY(J17)</f>
        <v>0</v>
      </c>
      <c r="BY17" s="56">
        <f>YEAR(BI17)</f>
        <v>1900</v>
      </c>
      <c r="BZ17" s="60">
        <f>IF(MONTH(BI17)=12,MONTH(BI17)-12+1,MONTH(BI17)+1)</f>
        <v>2</v>
      </c>
      <c r="CA17" s="61" t="str">
        <f>IF(BZ17=1,CONCATENATE(BY17+1,"/",BZ17,"/",1),CONCATENATE(BY17,"/",BZ17,"/",1))</f>
        <v>1900/2/1</v>
      </c>
      <c r="CB17" s="61">
        <f>CA17-1</f>
        <v>31</v>
      </c>
      <c r="CC17" s="56">
        <f>DAY(CB17)</f>
        <v>31</v>
      </c>
      <c r="CD17" s="56">
        <f>DAY(BI17)</f>
        <v>0</v>
      </c>
    </row>
    <row r="18" spans="1:82" ht="12.6" customHeight="1">
      <c r="A18" s="229"/>
      <c r="B18" s="233"/>
      <c r="C18" s="234"/>
      <c r="D18" s="234"/>
      <c r="E18" s="234"/>
      <c r="F18" s="234"/>
      <c r="G18" s="235"/>
      <c r="H18" s="2" t="s">
        <v>24</v>
      </c>
      <c r="I18" s="2"/>
      <c r="J18" s="127"/>
      <c r="K18" s="440"/>
      <c r="L18" s="239"/>
      <c r="M18" s="241"/>
      <c r="N18" s="181"/>
      <c r="O18" s="6"/>
      <c r="P18" s="6"/>
      <c r="Q18" s="6"/>
      <c r="R18" s="6"/>
      <c r="S18" s="6"/>
      <c r="T18" s="6"/>
      <c r="U18" s="65"/>
      <c r="V18" s="65"/>
      <c r="W18" s="65"/>
      <c r="X18" s="65"/>
      <c r="Y18" s="6"/>
      <c r="Z18" s="6"/>
      <c r="AA18" s="6"/>
      <c r="AB18" s="65"/>
      <c r="AC18" s="183"/>
      <c r="AD18" s="55"/>
      <c r="AE18" s="63"/>
      <c r="AF18" s="491"/>
      <c r="AG18" s="493"/>
      <c r="AH18" s="67"/>
      <c r="AI18" s="67"/>
      <c r="AJ18" s="45"/>
      <c r="AK18" s="45"/>
      <c r="AL18" s="46"/>
      <c r="AM18" s="47"/>
      <c r="AN18" s="48"/>
      <c r="AO18" s="49"/>
      <c r="AP18" s="50"/>
      <c r="AQ18" s="50"/>
      <c r="AR18" s="51"/>
      <c r="AS18" s="47"/>
      <c r="AT18" s="48"/>
      <c r="AU18" s="49"/>
      <c r="AV18" s="50"/>
      <c r="AW18" s="50"/>
      <c r="AX18" s="51"/>
      <c r="AY18" s="47"/>
      <c r="AZ18" s="48"/>
      <c r="BA18" s="48"/>
      <c r="BB18" s="50"/>
      <c r="BC18" s="50"/>
      <c r="BD18" s="51"/>
      <c r="BE18" s="47"/>
      <c r="BF18" s="48"/>
      <c r="BG18" s="49"/>
      <c r="BH18" s="48"/>
      <c r="BI18" s="55"/>
      <c r="BJ18" s="48"/>
      <c r="BK18" s="57"/>
      <c r="BL18" s="57"/>
      <c r="BM18" s="58"/>
      <c r="BN18" s="59"/>
      <c r="BO18" s="59"/>
      <c r="BP18" s="58"/>
      <c r="BQ18" s="58"/>
      <c r="BS18" s="60"/>
      <c r="BT18" s="61"/>
      <c r="BU18" s="61"/>
      <c r="BV18" s="61"/>
      <c r="BZ18" s="60"/>
      <c r="CA18" s="61"/>
      <c r="CB18" s="61"/>
    </row>
    <row r="19" spans="1:82" ht="12.6" customHeight="1">
      <c r="A19" s="228"/>
      <c r="B19" s="230"/>
      <c r="C19" s="231"/>
      <c r="D19" s="231"/>
      <c r="E19" s="231"/>
      <c r="F19" s="231"/>
      <c r="G19" s="232"/>
      <c r="H19" s="9" t="s">
        <v>23</v>
      </c>
      <c r="I19" s="9"/>
      <c r="J19" s="128"/>
      <c r="K19" s="236" t="str">
        <f>IF($J19&lt;&gt;"",IF($AF19="0-",AP19,IF($AF19="+0",AV19,IF($AF19="+-",BB19,AJ19))),"")</f>
        <v/>
      </c>
      <c r="L19" s="238" t="str">
        <f>IF($J19&lt;&gt;"",IF($AF19="0-",AQ19,IF($AF19="+0",AW19,IF($AF19="+-",BC19,AK19))),"")</f>
        <v/>
      </c>
      <c r="M19" s="240" t="str">
        <f>IF($J19&lt;&gt;"",IF($AF19="0-",AR19,IF($AF19="+0",AX19,IF($AF19="+-",BD19,AL19))),"")</f>
        <v/>
      </c>
      <c r="N19" s="6"/>
      <c r="O19" s="6"/>
      <c r="P19" s="6"/>
      <c r="Q19" s="6"/>
      <c r="R19" s="6"/>
      <c r="S19" s="6"/>
      <c r="T19" s="6"/>
      <c r="U19" s="65"/>
      <c r="V19" s="65"/>
      <c r="W19" s="65"/>
      <c r="X19" s="65"/>
      <c r="Y19" s="6"/>
      <c r="Z19" s="6"/>
      <c r="AA19" s="6"/>
      <c r="AB19" s="65"/>
      <c r="AC19" s="144"/>
      <c r="AD19" s="55"/>
      <c r="AE19" s="63"/>
      <c r="AF19" s="490"/>
      <c r="AG19" s="492" t="str">
        <f>IF(AF19&lt;&gt;"",VLOOKUP(AF19,$AH$15:$AI$16,2),"")</f>
        <v/>
      </c>
      <c r="AH19"/>
      <c r="AI19"/>
      <c r="AJ19" s="50">
        <f>IF(AN19&gt;=12,DATEDIF(BK19,BN19,"y")+1,DATEDIF(BK19,BN19,"y"))</f>
        <v>0</v>
      </c>
      <c r="AK19" s="50">
        <f>IF(AN19&gt;=12,AN19-12,AN19)</f>
        <v>0</v>
      </c>
      <c r="AL19" s="51" t="str">
        <f>IF(AO19&lt;=15,"半",0)</f>
        <v>半</v>
      </c>
      <c r="AM19" s="68">
        <f>DATEDIF(BK19,BN19,"y")</f>
        <v>0</v>
      </c>
      <c r="AN19" s="69">
        <f>IF(AO19&gt;=16,DATEDIF(BK19,BN19,"ym")+1,DATEDIF(BK19,BN19,"ym"))</f>
        <v>0</v>
      </c>
      <c r="AO19" s="70">
        <f>DATEDIF(BK19,BN19,"md")</f>
        <v>14</v>
      </c>
      <c r="AP19" s="50" t="e">
        <f>IF(AT19&gt;=12,DATEDIF(BK19,BO19,"y")+1,DATEDIF(BK19,BO19,"y"))</f>
        <v>#NUM!</v>
      </c>
      <c r="AQ19" s="50" t="e">
        <f>IF(AT19&gt;=12,AT19-12,AT19)</f>
        <v>#NUM!</v>
      </c>
      <c r="AR19" s="51" t="e">
        <f>IF(AU19&lt;=15,"半",0)</f>
        <v>#NUM!</v>
      </c>
      <c r="AS19" s="68" t="e">
        <f>DATEDIF(BK19,BO19,"y")</f>
        <v>#NUM!</v>
      </c>
      <c r="AT19" s="69" t="e">
        <f>IF(AU19&gt;=16,DATEDIF(BK19,BO19,"ym")+1,DATEDIF(BK19,BO19,"ym"))</f>
        <v>#NUM!</v>
      </c>
      <c r="AU19" s="70" t="e">
        <f>DATEDIF(BK19,BO19,"md")</f>
        <v>#NUM!</v>
      </c>
      <c r="AV19" s="50" t="e">
        <f>IF(AZ19&gt;=12,DATEDIF(BL19,BN19,"y")+1,DATEDIF(BL19,BN19,"y"))</f>
        <v>#NUM!</v>
      </c>
      <c r="AW19" s="50" t="e">
        <f>IF(AZ19&gt;=12,AZ19-12,AZ19)</f>
        <v>#NUM!</v>
      </c>
      <c r="AX19" s="51" t="e">
        <f>IF(BA19&lt;=15,"半",0)</f>
        <v>#NUM!</v>
      </c>
      <c r="AY19" s="68" t="e">
        <f>DATEDIF(BL19,BN19,"y")</f>
        <v>#NUM!</v>
      </c>
      <c r="AZ19" s="69" t="e">
        <f>IF(BA19&gt;=16,DATEDIF(BL19,BN19,"ym")+1,DATEDIF(BL19,BN19,"ym"))</f>
        <v>#NUM!</v>
      </c>
      <c r="BA19" s="69" t="e">
        <f>DATEDIF(BL19,BN19,"md")</f>
        <v>#NUM!</v>
      </c>
      <c r="BB19" s="50" t="e">
        <f>IF(BF19&gt;=12,DATEDIF(BL19,BO19,"y")+1,DATEDIF(BL19,BO19,"y"))</f>
        <v>#NUM!</v>
      </c>
      <c r="BC19" s="50" t="e">
        <f>IF(BF19&gt;=12,BF19-12,BF19)</f>
        <v>#NUM!</v>
      </c>
      <c r="BD19" s="51" t="e">
        <f>IF(BG19&lt;=15,"半",0)</f>
        <v>#NUM!</v>
      </c>
      <c r="BE19" s="68" t="e">
        <f>DATEDIF(BL19,BO19,"y")</f>
        <v>#NUM!</v>
      </c>
      <c r="BF19" s="69" t="e">
        <f>IF(BG19&gt;=16,DATEDIF(BL19,BO19,"ym")+1,DATEDIF(BL19,BO19,"ym"))</f>
        <v>#NUM!</v>
      </c>
      <c r="BG19" s="70" t="e">
        <f>DATEDIF(BL19,BO19,"md")</f>
        <v>#NUM!</v>
      </c>
      <c r="BH19" s="48"/>
      <c r="BI19" s="55">
        <f>IF(J20="現在",$AG$6,J20)</f>
        <v>0</v>
      </c>
      <c r="BJ19" s="48">
        <v>0</v>
      </c>
      <c r="BK19" s="57">
        <f>IF(DAY(J19)&lt;=15,J19-DAY(J19)+1,J19-DAY(J19)+16)</f>
        <v>1</v>
      </c>
      <c r="BL19" s="57">
        <f>IF(DAY(BK19)=1,BK19+15,BU19)</f>
        <v>16</v>
      </c>
      <c r="BM19" s="58"/>
      <c r="BN19" s="139">
        <f>IF(CD19&gt;=16,CB19,IF(J20="現在",$AG$6-CD19+15,J20-CD19+15))</f>
        <v>15</v>
      </c>
      <c r="BO19" s="59">
        <f>IF(DAY(BN19)=15,BN19-DAY(BN19),BN19-DAY(BN19)+15)</f>
        <v>0</v>
      </c>
      <c r="BP19" s="58"/>
      <c r="BQ19" s="58"/>
      <c r="BR19" s="56">
        <f>YEAR(J19)</f>
        <v>1900</v>
      </c>
      <c r="BS19" s="60">
        <f>MONTH(J19)+1</f>
        <v>2</v>
      </c>
      <c r="BT19" s="61" t="str">
        <f>CONCATENATE(BR19,"/",BS19,"/",1)</f>
        <v>1900/2/1</v>
      </c>
      <c r="BU19" s="61">
        <f>BT19+1-1</f>
        <v>32</v>
      </c>
      <c r="BV19" s="61">
        <f>BT19-1</f>
        <v>31</v>
      </c>
      <c r="BW19" s="56">
        <f>DAY(BV19)</f>
        <v>31</v>
      </c>
      <c r="BX19" s="56">
        <f>DAY(J19)</f>
        <v>0</v>
      </c>
      <c r="BY19" s="56">
        <f>YEAR(BI19)</f>
        <v>1900</v>
      </c>
      <c r="BZ19" s="60">
        <f>IF(MONTH(BI19)=12,MONTH(BI19)-12+1,MONTH(BI19)+1)</f>
        <v>2</v>
      </c>
      <c r="CA19" s="61" t="str">
        <f>IF(BZ19=1,CONCATENATE(BY19+1,"/",BZ19,"/",1),CONCATENATE(BY19,"/",BZ19,"/",1))</f>
        <v>1900/2/1</v>
      </c>
      <c r="CB19" s="61">
        <f>CA19-1</f>
        <v>31</v>
      </c>
      <c r="CC19" s="56">
        <f>DAY(CB19)</f>
        <v>31</v>
      </c>
      <c r="CD19" s="56">
        <f>DAY(BI19)</f>
        <v>0</v>
      </c>
    </row>
    <row r="20" spans="1:82" ht="12.6" customHeight="1">
      <c r="A20" s="229"/>
      <c r="B20" s="233"/>
      <c r="C20" s="234"/>
      <c r="D20" s="234"/>
      <c r="E20" s="234"/>
      <c r="F20" s="234"/>
      <c r="G20" s="235"/>
      <c r="H20" s="2" t="s">
        <v>24</v>
      </c>
      <c r="I20" s="2"/>
      <c r="J20" s="127"/>
      <c r="K20" s="237"/>
      <c r="L20" s="239"/>
      <c r="M20" s="241"/>
      <c r="N20" s="6"/>
      <c r="O20" s="6"/>
      <c r="P20" s="6"/>
      <c r="Q20" s="6"/>
      <c r="R20" s="6"/>
      <c r="S20" s="6"/>
      <c r="T20" s="6"/>
      <c r="U20" s="65"/>
      <c r="V20" s="65"/>
      <c r="W20" s="65"/>
      <c r="X20" s="65"/>
      <c r="Y20" s="6"/>
      <c r="Z20" s="6"/>
      <c r="AA20" s="6"/>
      <c r="AB20" s="65"/>
      <c r="AC20" s="144"/>
      <c r="AD20" s="55"/>
      <c r="AE20" s="63"/>
      <c r="AF20" s="491"/>
      <c r="AG20" s="493"/>
      <c r="AH20"/>
      <c r="AI20"/>
      <c r="AJ20" s="50"/>
      <c r="AK20" s="50"/>
      <c r="AL20" s="51"/>
      <c r="AM20" s="47"/>
      <c r="AN20" s="48"/>
      <c r="AO20" s="49"/>
      <c r="AP20" s="50"/>
      <c r="AQ20" s="50"/>
      <c r="AR20" s="51"/>
      <c r="AS20" s="47"/>
      <c r="AT20" s="48"/>
      <c r="AU20" s="49"/>
      <c r="AV20" s="50"/>
      <c r="AW20" s="50"/>
      <c r="AX20" s="51"/>
      <c r="AY20" s="47"/>
      <c r="AZ20" s="48"/>
      <c r="BA20" s="48"/>
      <c r="BB20" s="50"/>
      <c r="BC20" s="50"/>
      <c r="BD20" s="51"/>
      <c r="BE20" s="47"/>
      <c r="BF20" s="48"/>
      <c r="BG20" s="49"/>
      <c r="BH20" s="48"/>
      <c r="BI20" s="55"/>
      <c r="BJ20" s="48"/>
      <c r="BK20" s="57"/>
      <c r="BL20" s="57"/>
      <c r="BM20" s="58"/>
      <c r="BN20" s="59"/>
      <c r="BO20" s="59"/>
      <c r="BP20" s="58"/>
      <c r="BQ20" s="58"/>
      <c r="BS20" s="60"/>
      <c r="BT20" s="61"/>
      <c r="BU20" s="61"/>
      <c r="BV20" s="61"/>
      <c r="BZ20" s="60"/>
      <c r="CA20" s="61"/>
      <c r="CB20" s="61"/>
    </row>
    <row r="21" spans="1:82" ht="12.6" customHeight="1">
      <c r="A21" s="228"/>
      <c r="B21" s="230"/>
      <c r="C21" s="231"/>
      <c r="D21" s="231"/>
      <c r="E21" s="231"/>
      <c r="F21" s="231"/>
      <c r="G21" s="232"/>
      <c r="H21" s="9" t="s">
        <v>23</v>
      </c>
      <c r="I21" s="9"/>
      <c r="J21" s="128"/>
      <c r="K21" s="236" t="str">
        <f>IF($J21&lt;&gt;"",IF($AF21="0-",AP21,IF($AF21="+0",AV21,IF($AF21="+-",BB21,AJ21))),"")</f>
        <v/>
      </c>
      <c r="L21" s="238" t="str">
        <f>IF($J21&lt;&gt;"",IF($AF21="0-",AQ21,IF($AF21="+0",AW21,IF($AF21="+-",BC21,AK21))),"")</f>
        <v/>
      </c>
      <c r="M21" s="240" t="str">
        <f>IF($J21&lt;&gt;"",IF($AF21="0-",AR21,IF($AF21="+0",AX21,IF($AF21="+-",BD21,AL21))),"")</f>
        <v/>
      </c>
      <c r="N21" s="181"/>
      <c r="O21" s="181"/>
      <c r="P21" s="181"/>
      <c r="Q21" s="181"/>
      <c r="R21" s="181"/>
      <c r="S21" s="181"/>
      <c r="T21" s="181"/>
      <c r="U21" s="182"/>
      <c r="V21" s="182"/>
      <c r="W21" s="182"/>
      <c r="X21" s="182"/>
      <c r="Y21" s="181"/>
      <c r="Z21" s="181"/>
      <c r="AA21" s="181"/>
      <c r="AB21" s="182"/>
      <c r="AC21" s="183"/>
      <c r="AD21" s="55"/>
      <c r="AE21" s="63"/>
      <c r="AF21" s="490"/>
      <c r="AG21" s="492" t="str">
        <f>IF(AF21&lt;&gt;"",VLOOKUP(AF21,$AH$15:$AI$16,2),"")</f>
        <v/>
      </c>
      <c r="AH21" s="21"/>
      <c r="AI21" s="21"/>
      <c r="AJ21" s="50">
        <f>IF(AN21&gt;=12,DATEDIF(BK21,BN21,"y")+1,DATEDIF(BK21,BN21,"y"))</f>
        <v>0</v>
      </c>
      <c r="AK21" s="50">
        <f>IF(AN21&gt;=12,AN21-12,AN21)</f>
        <v>0</v>
      </c>
      <c r="AL21" s="51" t="str">
        <f>IF(AO21&lt;=15,"半",0)</f>
        <v>半</v>
      </c>
      <c r="AM21" s="68">
        <f>DATEDIF(BK21,BN21,"y")</f>
        <v>0</v>
      </c>
      <c r="AN21" s="69">
        <f>IF(AO21&gt;=16,DATEDIF(BK21,BN21,"ym")+1,DATEDIF(BK21,BN21,"ym"))</f>
        <v>0</v>
      </c>
      <c r="AO21" s="70">
        <f>DATEDIF(BK21,BN21,"md")</f>
        <v>14</v>
      </c>
      <c r="AP21" s="50" t="e">
        <f>IF(AT21&gt;=12,DATEDIF(BK21,BO21,"y")+1,DATEDIF(BK21,BO21,"y"))</f>
        <v>#NUM!</v>
      </c>
      <c r="AQ21" s="50" t="e">
        <f>IF(AT21&gt;=12,AT21-12,AT21)</f>
        <v>#NUM!</v>
      </c>
      <c r="AR21" s="51" t="e">
        <f>IF(AU21&lt;=15,"半",0)</f>
        <v>#NUM!</v>
      </c>
      <c r="AS21" s="68" t="e">
        <f>DATEDIF(BK21,BO21,"y")</f>
        <v>#NUM!</v>
      </c>
      <c r="AT21" s="69" t="e">
        <f>IF(AU21&gt;=16,DATEDIF(BK21,BO21,"ym")+1,DATEDIF(BK21,BO21,"ym"))</f>
        <v>#NUM!</v>
      </c>
      <c r="AU21" s="70" t="e">
        <f>DATEDIF(BK21,BO21,"md")</f>
        <v>#NUM!</v>
      </c>
      <c r="AV21" s="50" t="e">
        <f>IF(AZ21&gt;=12,DATEDIF(BL21,BN21,"y")+1,DATEDIF(BL21,BN21,"y"))</f>
        <v>#NUM!</v>
      </c>
      <c r="AW21" s="50" t="e">
        <f>IF(AZ21&gt;=12,AZ21-12,AZ21)</f>
        <v>#NUM!</v>
      </c>
      <c r="AX21" s="51" t="e">
        <f>IF(BA21&lt;=15,"半",0)</f>
        <v>#NUM!</v>
      </c>
      <c r="AY21" s="68" t="e">
        <f>DATEDIF(BL21,BN21,"y")</f>
        <v>#NUM!</v>
      </c>
      <c r="AZ21" s="69" t="e">
        <f>IF(BA21&gt;=16,DATEDIF(BL21,BN21,"ym")+1,DATEDIF(BL21,BN21,"ym"))</f>
        <v>#NUM!</v>
      </c>
      <c r="BA21" s="69" t="e">
        <f>DATEDIF(BL21,BN21,"md")</f>
        <v>#NUM!</v>
      </c>
      <c r="BB21" s="50" t="e">
        <f>IF(BF21&gt;=12,DATEDIF(BL21,BO21,"y")+1,DATEDIF(BL21,BO21,"y"))</f>
        <v>#NUM!</v>
      </c>
      <c r="BC21" s="50" t="e">
        <f>IF(BF21&gt;=12,BF21-12,BF21)</f>
        <v>#NUM!</v>
      </c>
      <c r="BD21" s="51" t="e">
        <f>IF(BG21&lt;=15,"半",0)</f>
        <v>#NUM!</v>
      </c>
      <c r="BE21" s="68" t="e">
        <f>DATEDIF(BL21,BO21,"y")</f>
        <v>#NUM!</v>
      </c>
      <c r="BF21" s="69" t="e">
        <f>IF(BG21&gt;=16,DATEDIF(BL21,BO21,"ym")+1,DATEDIF(BL21,BO21,"ym"))</f>
        <v>#NUM!</v>
      </c>
      <c r="BG21" s="70" t="e">
        <f>DATEDIF(BL21,BO21,"md")</f>
        <v>#NUM!</v>
      </c>
      <c r="BH21" s="48"/>
      <c r="BI21" s="55">
        <f>IF(J22="現在",$AG$6,J22)</f>
        <v>0</v>
      </c>
      <c r="BJ21" s="48">
        <v>0</v>
      </c>
      <c r="BK21" s="57">
        <f>IF(DAY(J21)&lt;=15,J21-DAY(J21)+1,J21-DAY(J21)+16)</f>
        <v>1</v>
      </c>
      <c r="BL21" s="57">
        <f>IF(DAY(BK21)=1,BK21+15,BU21)</f>
        <v>16</v>
      </c>
      <c r="BM21" s="58"/>
      <c r="BN21" s="139">
        <f>IF(CD21&gt;=16,CB21,IF(J22="現在",$AG$6-CD21+15,J22-CD21+15))</f>
        <v>15</v>
      </c>
      <c r="BO21" s="59">
        <f>IF(DAY(BN21)=15,BN21-DAY(BN21),BN21-DAY(BN21)+15)</f>
        <v>0</v>
      </c>
      <c r="BP21" s="58"/>
      <c r="BQ21" s="58"/>
      <c r="BR21" s="56">
        <f>YEAR(J21)</f>
        <v>1900</v>
      </c>
      <c r="BS21" s="60">
        <f>MONTH(J21)+1</f>
        <v>2</v>
      </c>
      <c r="BT21" s="61" t="str">
        <f>CONCATENATE(BR21,"/",BS21,"/",1)</f>
        <v>1900/2/1</v>
      </c>
      <c r="BU21" s="61">
        <f>BT21+1-1</f>
        <v>32</v>
      </c>
      <c r="BV21" s="61">
        <f>BT21-1</f>
        <v>31</v>
      </c>
      <c r="BW21" s="56">
        <f>DAY(BV21)</f>
        <v>31</v>
      </c>
      <c r="BX21" s="56">
        <f>DAY(J21)</f>
        <v>0</v>
      </c>
      <c r="BY21" s="56">
        <f>YEAR(BI21)</f>
        <v>1900</v>
      </c>
      <c r="BZ21" s="60">
        <f>IF(MONTH(BI21)=12,MONTH(BI21)-12+1,MONTH(BI21)+1)</f>
        <v>2</v>
      </c>
      <c r="CA21" s="61" t="str">
        <f>IF(BZ21=1,CONCATENATE(BY21+1,"/",BZ21,"/",1),CONCATENATE(BY21,"/",BZ21,"/",1))</f>
        <v>1900/2/1</v>
      </c>
      <c r="CB21" s="61">
        <f>CA21-1</f>
        <v>31</v>
      </c>
      <c r="CC21" s="56">
        <f>DAY(CB21)</f>
        <v>31</v>
      </c>
      <c r="CD21" s="56">
        <f>DAY(BI21)</f>
        <v>0</v>
      </c>
    </row>
    <row r="22" spans="1:82" ht="12.6" customHeight="1">
      <c r="A22" s="229"/>
      <c r="B22" s="233"/>
      <c r="C22" s="234"/>
      <c r="D22" s="234"/>
      <c r="E22" s="234"/>
      <c r="F22" s="234"/>
      <c r="G22" s="235"/>
      <c r="H22" s="2" t="s">
        <v>24</v>
      </c>
      <c r="I22" s="2"/>
      <c r="J22" s="127"/>
      <c r="K22" s="237"/>
      <c r="L22" s="239"/>
      <c r="M22" s="241"/>
      <c r="N22" s="181"/>
      <c r="O22" s="181"/>
      <c r="P22" s="181"/>
      <c r="Q22" s="181"/>
      <c r="R22" s="181"/>
      <c r="S22" s="181"/>
      <c r="T22" s="181"/>
      <c r="U22" s="182"/>
      <c r="V22" s="182"/>
      <c r="W22" s="182"/>
      <c r="X22" s="182"/>
      <c r="Y22" s="181"/>
      <c r="Z22" s="181"/>
      <c r="AA22" s="181"/>
      <c r="AB22" s="182"/>
      <c r="AC22" s="183"/>
      <c r="AD22" s="55"/>
      <c r="AE22" s="63"/>
      <c r="AF22" s="491"/>
      <c r="AG22" s="493"/>
      <c r="AH22" s="67"/>
      <c r="AI22" s="67"/>
      <c r="AJ22" s="45"/>
      <c r="AK22" s="45"/>
      <c r="AL22" s="46"/>
      <c r="AM22" s="47"/>
      <c r="AN22" s="48"/>
      <c r="AO22" s="49"/>
      <c r="AP22" s="50"/>
      <c r="AQ22" s="50"/>
      <c r="AR22" s="51"/>
      <c r="AS22" s="47"/>
      <c r="AT22" s="48"/>
      <c r="AU22" s="49"/>
      <c r="AV22" s="50"/>
      <c r="AW22" s="50"/>
      <c r="AX22" s="51"/>
      <c r="AY22" s="47"/>
      <c r="AZ22" s="48"/>
      <c r="BA22" s="48"/>
      <c r="BB22" s="50"/>
      <c r="BC22" s="50"/>
      <c r="BD22" s="51"/>
      <c r="BE22" s="47"/>
      <c r="BF22" s="48"/>
      <c r="BG22" s="49"/>
      <c r="BH22" s="48"/>
      <c r="BI22" s="55"/>
      <c r="BJ22" s="48"/>
      <c r="BK22" s="57"/>
      <c r="BL22" s="57"/>
      <c r="BM22" s="58"/>
      <c r="BN22" s="59"/>
      <c r="BO22" s="59"/>
      <c r="BP22" s="58"/>
      <c r="BQ22" s="58"/>
      <c r="BS22" s="60"/>
      <c r="BT22" s="61"/>
      <c r="BU22" s="61"/>
      <c r="BV22" s="61"/>
      <c r="BZ22" s="60"/>
      <c r="CA22" s="61"/>
      <c r="CB22" s="61"/>
    </row>
    <row r="23" spans="1:82" ht="12.6" customHeight="1">
      <c r="A23" s="228"/>
      <c r="B23" s="230"/>
      <c r="C23" s="231"/>
      <c r="D23" s="231"/>
      <c r="E23" s="231"/>
      <c r="F23" s="231"/>
      <c r="G23" s="232"/>
      <c r="H23" s="9" t="s">
        <v>23</v>
      </c>
      <c r="I23" s="9"/>
      <c r="J23" s="128"/>
      <c r="K23" s="236" t="str">
        <f>IF($J23&lt;&gt;"",IF($AF23="0-",AP23,IF($AF23="+0",AV23,IF($AF23="+-",BB23,AJ23))),"")</f>
        <v/>
      </c>
      <c r="L23" s="238" t="str">
        <f>IF($J23&lt;&gt;"",IF($AF23="0-",AQ23,IF($AF23="+0",AW23,IF($AF23="+-",BC23,AK23))),"")</f>
        <v/>
      </c>
      <c r="M23" s="240" t="str">
        <f>IF($J23&lt;&gt;"",IF($AF23="0-",AR23,IF($AF23="+0",AX23,IF($AF23="+-",BD23,AL23))),"")</f>
        <v/>
      </c>
      <c r="N23" s="6"/>
      <c r="O23" s="6"/>
      <c r="P23" s="6"/>
      <c r="Q23" s="6"/>
      <c r="R23" s="6"/>
      <c r="S23" s="6"/>
      <c r="T23" s="6"/>
      <c r="U23" s="65"/>
      <c r="V23" s="65"/>
      <c r="W23" s="65"/>
      <c r="X23" s="65"/>
      <c r="Y23" s="6"/>
      <c r="Z23" s="6"/>
      <c r="AA23" s="6"/>
      <c r="AB23" s="65"/>
      <c r="AC23" s="144"/>
      <c r="AD23" s="55"/>
      <c r="AE23" s="63"/>
      <c r="AF23" s="490"/>
      <c r="AG23" s="492" t="str">
        <f>IF(AF23&lt;&gt;"",VLOOKUP(AF23,$AH$15:$AI$16,2),"")</f>
        <v/>
      </c>
      <c r="AH23"/>
      <c r="AI23"/>
      <c r="AJ23" s="50">
        <f>IF(AN23&gt;=12,DATEDIF(BK23,BN23,"y")+1,DATEDIF(BK23,BN23,"y"))</f>
        <v>0</v>
      </c>
      <c r="AK23" s="50">
        <f>IF(AN23&gt;=12,AN23-12,AN23)</f>
        <v>0</v>
      </c>
      <c r="AL23" s="51" t="str">
        <f>IF(AO23&lt;=15,"半",0)</f>
        <v>半</v>
      </c>
      <c r="AM23" s="68">
        <f>DATEDIF(BK23,BN23,"y")</f>
        <v>0</v>
      </c>
      <c r="AN23" s="69">
        <f>IF(AO23&gt;=16,DATEDIF(BK23,BN23,"ym")+1,DATEDIF(BK23,BN23,"ym"))</f>
        <v>0</v>
      </c>
      <c r="AO23" s="70">
        <f>DATEDIF(BK23,BN23,"md")</f>
        <v>14</v>
      </c>
      <c r="AP23" s="50" t="e">
        <f>IF(AT23&gt;=12,DATEDIF(BK23,BO23,"y")+1,DATEDIF(BK23,BO23,"y"))</f>
        <v>#NUM!</v>
      </c>
      <c r="AQ23" s="50" t="e">
        <f>IF(AT23&gt;=12,AT23-12,AT23)</f>
        <v>#NUM!</v>
      </c>
      <c r="AR23" s="51" t="e">
        <f>IF(AU23&lt;=15,"半",0)</f>
        <v>#NUM!</v>
      </c>
      <c r="AS23" s="68" t="e">
        <f>DATEDIF(BK23,BO23,"y")</f>
        <v>#NUM!</v>
      </c>
      <c r="AT23" s="69" t="e">
        <f>IF(AU23&gt;=16,DATEDIF(BK23,BO23,"ym")+1,DATEDIF(BK23,BO23,"ym"))</f>
        <v>#NUM!</v>
      </c>
      <c r="AU23" s="70" t="e">
        <f>DATEDIF(BK23,BO23,"md")</f>
        <v>#NUM!</v>
      </c>
      <c r="AV23" s="50" t="e">
        <f>IF(AZ23&gt;=12,DATEDIF(BL23,BN23,"y")+1,DATEDIF(BL23,BN23,"y"))</f>
        <v>#NUM!</v>
      </c>
      <c r="AW23" s="50" t="e">
        <f>IF(AZ23&gt;=12,AZ23-12,AZ23)</f>
        <v>#NUM!</v>
      </c>
      <c r="AX23" s="51" t="e">
        <f>IF(BA23&lt;=15,"半",0)</f>
        <v>#NUM!</v>
      </c>
      <c r="AY23" s="68" t="e">
        <f>DATEDIF(BL23,BN23,"y")</f>
        <v>#NUM!</v>
      </c>
      <c r="AZ23" s="69" t="e">
        <f>IF(BA23&gt;=16,DATEDIF(BL23,BN23,"ym")+1,DATEDIF(BL23,BN23,"ym"))</f>
        <v>#NUM!</v>
      </c>
      <c r="BA23" s="69" t="e">
        <f>DATEDIF(BL23,BN23,"md")</f>
        <v>#NUM!</v>
      </c>
      <c r="BB23" s="50" t="e">
        <f>IF(BF23&gt;=12,DATEDIF(BL23,BO23,"y")+1,DATEDIF(BL23,BO23,"y"))</f>
        <v>#NUM!</v>
      </c>
      <c r="BC23" s="50" t="e">
        <f>IF(BF23&gt;=12,BF23-12,BF23)</f>
        <v>#NUM!</v>
      </c>
      <c r="BD23" s="51" t="e">
        <f>IF(BG23&lt;=15,"半",0)</f>
        <v>#NUM!</v>
      </c>
      <c r="BE23" s="68" t="e">
        <f>DATEDIF(BL23,BO23,"y")</f>
        <v>#NUM!</v>
      </c>
      <c r="BF23" s="69" t="e">
        <f>IF(BG23&gt;=16,DATEDIF(BL23,BO23,"ym")+1,DATEDIF(BL23,BO23,"ym"))</f>
        <v>#NUM!</v>
      </c>
      <c r="BG23" s="70" t="e">
        <f>DATEDIF(BL23,BO23,"md")</f>
        <v>#NUM!</v>
      </c>
      <c r="BH23" s="48"/>
      <c r="BI23" s="55">
        <f>IF(J24="現在",$AG$6,J24)</f>
        <v>0</v>
      </c>
      <c r="BJ23" s="48">
        <v>0</v>
      </c>
      <c r="BK23" s="57">
        <f>IF(DAY(J23)&lt;=15,J23-DAY(J23)+1,J23-DAY(J23)+16)</f>
        <v>1</v>
      </c>
      <c r="BL23" s="57">
        <f>IF(DAY(BK23)=1,BK23+15,BU23)</f>
        <v>16</v>
      </c>
      <c r="BM23" s="58"/>
      <c r="BN23" s="139">
        <f>IF(CD23&gt;=16,CB23,IF(J24="現在",$AG$6-CD23+15,J24-CD23+15))</f>
        <v>15</v>
      </c>
      <c r="BO23" s="59">
        <f>IF(DAY(BN23)=15,BN23-DAY(BN23),BN23-DAY(BN23)+15)</f>
        <v>0</v>
      </c>
      <c r="BP23" s="58"/>
      <c r="BQ23" s="58"/>
      <c r="BR23" s="56">
        <f>YEAR(J23)</f>
        <v>1900</v>
      </c>
      <c r="BS23" s="60">
        <f>MONTH(J23)+1</f>
        <v>2</v>
      </c>
      <c r="BT23" s="61" t="str">
        <f>CONCATENATE(BR23,"/",BS23,"/",1)</f>
        <v>1900/2/1</v>
      </c>
      <c r="BU23" s="61">
        <f>BT23+1-1</f>
        <v>32</v>
      </c>
      <c r="BV23" s="61">
        <f>BT23-1</f>
        <v>31</v>
      </c>
      <c r="BW23" s="56">
        <f>DAY(BV23)</f>
        <v>31</v>
      </c>
      <c r="BX23" s="56">
        <f>DAY(J23)</f>
        <v>0</v>
      </c>
      <c r="BY23" s="56">
        <f>YEAR(BI23)</f>
        <v>1900</v>
      </c>
      <c r="BZ23" s="60">
        <f>IF(MONTH(BI23)=12,MONTH(BI23)-12+1,MONTH(BI23)+1)</f>
        <v>2</v>
      </c>
      <c r="CA23" s="61" t="str">
        <f>IF(BZ23=1,CONCATENATE(BY23+1,"/",BZ23,"/",1),CONCATENATE(BY23,"/",BZ23,"/",1))</f>
        <v>1900/2/1</v>
      </c>
      <c r="CB23" s="61">
        <f>CA23-1</f>
        <v>31</v>
      </c>
      <c r="CC23" s="56">
        <f>DAY(CB23)</f>
        <v>31</v>
      </c>
      <c r="CD23" s="56">
        <f>DAY(BI23)</f>
        <v>0</v>
      </c>
    </row>
    <row r="24" spans="1:82" ht="12.6" customHeight="1">
      <c r="A24" s="430"/>
      <c r="B24" s="233"/>
      <c r="C24" s="234"/>
      <c r="D24" s="234"/>
      <c r="E24" s="234"/>
      <c r="F24" s="234"/>
      <c r="G24" s="235"/>
      <c r="H24" s="2" t="s">
        <v>24</v>
      </c>
      <c r="I24" s="2"/>
      <c r="J24" s="127"/>
      <c r="K24" s="237"/>
      <c r="L24" s="239"/>
      <c r="M24" s="241"/>
      <c r="N24" s="6"/>
      <c r="O24" s="6"/>
      <c r="P24" s="6"/>
      <c r="Q24" s="6"/>
      <c r="R24" s="6"/>
      <c r="S24" s="6"/>
      <c r="T24" s="6"/>
      <c r="U24" s="65"/>
      <c r="V24" s="65"/>
      <c r="W24" s="65"/>
      <c r="X24" s="65"/>
      <c r="Y24" s="6"/>
      <c r="Z24" s="6"/>
      <c r="AA24" s="6"/>
      <c r="AB24" s="65"/>
      <c r="AC24" s="144"/>
      <c r="AD24" s="55"/>
      <c r="AE24" s="63"/>
      <c r="AF24" s="491"/>
      <c r="AG24" s="493"/>
      <c r="AH24"/>
      <c r="AI24"/>
      <c r="AJ24" s="50"/>
      <c r="AK24" s="50"/>
      <c r="AL24" s="51"/>
      <c r="AM24" s="47"/>
      <c r="AN24" s="48"/>
      <c r="AO24" s="49"/>
      <c r="AP24" s="50"/>
      <c r="AQ24" s="50"/>
      <c r="AR24" s="51"/>
      <c r="AS24" s="47"/>
      <c r="AT24" s="48"/>
      <c r="AU24" s="49"/>
      <c r="AV24" s="50"/>
      <c r="AW24" s="50"/>
      <c r="AX24" s="51"/>
      <c r="AY24" s="47"/>
      <c r="AZ24" s="48"/>
      <c r="BA24" s="48"/>
      <c r="BB24" s="50"/>
      <c r="BC24" s="50"/>
      <c r="BD24" s="51"/>
      <c r="BE24" s="47"/>
      <c r="BF24" s="48"/>
      <c r="BG24" s="49"/>
      <c r="BH24" s="48"/>
      <c r="BI24" s="55"/>
      <c r="BJ24" s="48"/>
      <c r="BK24" s="57"/>
      <c r="BL24" s="57"/>
      <c r="BM24" s="58"/>
      <c r="BN24" s="59"/>
      <c r="BO24" s="59"/>
      <c r="BP24" s="58"/>
      <c r="BQ24" s="58"/>
      <c r="BS24" s="60"/>
      <c r="BT24" s="61"/>
      <c r="BU24" s="61"/>
      <c r="BV24" s="61"/>
      <c r="BZ24" s="60"/>
      <c r="CA24" s="61"/>
      <c r="CB24" s="61"/>
    </row>
    <row r="25" spans="1:82" ht="12.6" customHeight="1">
      <c r="A25" s="228"/>
      <c r="B25" s="230"/>
      <c r="C25" s="231"/>
      <c r="D25" s="231"/>
      <c r="E25" s="231"/>
      <c r="F25" s="231"/>
      <c r="G25" s="232"/>
      <c r="H25" s="1" t="s">
        <v>23</v>
      </c>
      <c r="I25" s="9"/>
      <c r="J25" s="128"/>
      <c r="K25" s="236" t="str">
        <f>IF($J25&lt;&gt;"",IF($AF25="0-",AP25,IF($AF25="+0",AV25,IF($AF25="+-",BB25,AJ25))),"")</f>
        <v/>
      </c>
      <c r="L25" s="238" t="str">
        <f>IF($J25&lt;&gt;"",IF($AF25="0-",AQ25,IF($AF25="+0",AW25,IF($AF25="+-",BC25,AK25))),"")</f>
        <v/>
      </c>
      <c r="M25" s="240" t="str">
        <f>IF($J25&lt;&gt;"",IF($AF25="0-",AR25,IF($AF25="+0",AX25,IF($AF25="+-",BD25,AL25))),"")</f>
        <v/>
      </c>
      <c r="N25" s="181"/>
      <c r="O25" s="71"/>
      <c r="P25" s="71"/>
      <c r="Q25" s="71"/>
      <c r="R25" s="71"/>
      <c r="S25" s="71"/>
      <c r="T25" s="71"/>
      <c r="U25" s="72"/>
      <c r="V25" s="72"/>
      <c r="W25" s="72"/>
      <c r="X25" s="72"/>
      <c r="Y25" s="71"/>
      <c r="Z25" s="71"/>
      <c r="AA25" s="71"/>
      <c r="AB25" s="72"/>
      <c r="AC25" s="73"/>
      <c r="AD25" s="55"/>
      <c r="AE25" s="63"/>
      <c r="AF25" s="490"/>
      <c r="AG25" s="492" t="str">
        <f>IF(AF25&lt;&gt;"",VLOOKUP(AF25,$AH$15:$AI$16,2),"")</f>
        <v/>
      </c>
      <c r="AH25"/>
      <c r="AI25"/>
      <c r="AJ25" s="50">
        <f>IF(AN25&gt;=12,DATEDIF(BK25,BN25,"y")+1,DATEDIF(BK25,BN25,"y"))</f>
        <v>0</v>
      </c>
      <c r="AK25" s="50">
        <f>IF(AN25&gt;=12,AN25-12,AN25)</f>
        <v>0</v>
      </c>
      <c r="AL25" s="51" t="str">
        <f>IF(AO25&lt;=15,"半",0)</f>
        <v>半</v>
      </c>
      <c r="AM25" s="47">
        <f>DATEDIF(BK25,BN25,"y")</f>
        <v>0</v>
      </c>
      <c r="AN25" s="48">
        <f>IF(AO25&gt;=16,DATEDIF(BK25,BN25,"ym")+1,DATEDIF(BK25,BN25,"ym"))</f>
        <v>0</v>
      </c>
      <c r="AO25" s="49">
        <f>DATEDIF(BK25,BN25,"md")</f>
        <v>14</v>
      </c>
      <c r="AP25" s="50" t="e">
        <f>IF(AT25&gt;=12,DATEDIF(BK25,BO25,"y")+1,DATEDIF(BK25,BO25,"y"))</f>
        <v>#NUM!</v>
      </c>
      <c r="AQ25" s="50" t="e">
        <f>IF(AT25&gt;=12,AT25-12,AT25)</f>
        <v>#NUM!</v>
      </c>
      <c r="AR25" s="51" t="e">
        <f>IF(AU25&lt;=15,"半",0)</f>
        <v>#NUM!</v>
      </c>
      <c r="AS25" s="47" t="e">
        <f>DATEDIF(BK25,BO25,"y")</f>
        <v>#NUM!</v>
      </c>
      <c r="AT25" s="48" t="e">
        <f>IF(AU25&gt;=16,DATEDIF(BK25,BO25,"ym")+1,DATEDIF(BK25,BO25,"ym"))</f>
        <v>#NUM!</v>
      </c>
      <c r="AU25" s="49" t="e">
        <f>DATEDIF(BK25,BO25,"md")</f>
        <v>#NUM!</v>
      </c>
      <c r="AV25" s="50" t="e">
        <f>IF(AZ25&gt;=12,DATEDIF(BL25,BN25,"y")+1,DATEDIF(BL25,BN25,"y"))</f>
        <v>#NUM!</v>
      </c>
      <c r="AW25" s="50" t="e">
        <f>IF(AZ25&gt;=12,AZ25-12,AZ25)</f>
        <v>#NUM!</v>
      </c>
      <c r="AX25" s="51" t="e">
        <f>IF(BA25&lt;=15,"半",0)</f>
        <v>#NUM!</v>
      </c>
      <c r="AY25" s="47" t="e">
        <f>DATEDIF(BL25,BN25,"y")</f>
        <v>#NUM!</v>
      </c>
      <c r="AZ25" s="48" t="e">
        <f>IF(BA25&gt;=16,DATEDIF(BL25,BN25,"ym")+1,DATEDIF(BL25,BN25,"ym"))</f>
        <v>#NUM!</v>
      </c>
      <c r="BA25" s="48" t="e">
        <f>DATEDIF(BL25,BN25,"md")</f>
        <v>#NUM!</v>
      </c>
      <c r="BB25" s="50" t="e">
        <f>IF(BF25&gt;=12,DATEDIF(BL25,BO25,"y")+1,DATEDIF(BL25,BO25,"y"))</f>
        <v>#NUM!</v>
      </c>
      <c r="BC25" s="50" t="e">
        <f>IF(BF25&gt;=12,BF25-12,BF25)</f>
        <v>#NUM!</v>
      </c>
      <c r="BD25" s="51" t="e">
        <f>IF(BG25&lt;=15,"半",0)</f>
        <v>#NUM!</v>
      </c>
      <c r="BE25" s="47" t="e">
        <f>DATEDIF(BL25,BO25,"y")</f>
        <v>#NUM!</v>
      </c>
      <c r="BF25" s="48" t="e">
        <f>IF(BG25&gt;=16,DATEDIF(BL25,BO25,"ym")+1,DATEDIF(BL25,BO25,"ym"))</f>
        <v>#NUM!</v>
      </c>
      <c r="BG25" s="49" t="e">
        <f>DATEDIF(BL25,BO25,"md")</f>
        <v>#NUM!</v>
      </c>
      <c r="BH25" s="48"/>
      <c r="BI25" s="55">
        <f>IF(J26="現在",$AG$6,J26)</f>
        <v>0</v>
      </c>
      <c r="BJ25" s="48">
        <v>2</v>
      </c>
      <c r="BK25" s="57">
        <f>IF(DAY(J25)&lt;=15,J25-DAY(J25)+1,J25-DAY(J25)+16)</f>
        <v>1</v>
      </c>
      <c r="BL25" s="57">
        <f>IF(DAY(BK25)=1,BK25+15,BU25)</f>
        <v>16</v>
      </c>
      <c r="BM25" s="58"/>
      <c r="BN25" s="139">
        <f>IF(CD25&gt;=16,CB25,IF(J26="現在",$AG$6-CD25+15,J26-CD25+15))</f>
        <v>15</v>
      </c>
      <c r="BO25" s="59">
        <f>IF(DAY(BN25)=15,BN25-DAY(BN25),BN25-DAY(BN25)+15)</f>
        <v>0</v>
      </c>
      <c r="BP25" s="58"/>
      <c r="BQ25" s="58"/>
      <c r="BR25" s="56">
        <f>YEAR(J25)</f>
        <v>1900</v>
      </c>
      <c r="BS25" s="60">
        <f>MONTH(J25)+1</f>
        <v>2</v>
      </c>
      <c r="BT25" s="61" t="str">
        <f>CONCATENATE(BR25,"/",BS25,"/",1)</f>
        <v>1900/2/1</v>
      </c>
      <c r="BU25" s="61">
        <f>BT25+1-1</f>
        <v>32</v>
      </c>
      <c r="BV25" s="61">
        <f>BT25-1</f>
        <v>31</v>
      </c>
      <c r="BW25" s="56">
        <f>DAY(BV25)</f>
        <v>31</v>
      </c>
      <c r="BX25" s="56">
        <f>DAY(J25)</f>
        <v>0</v>
      </c>
      <c r="BY25" s="56">
        <f>YEAR(BI25)</f>
        <v>1900</v>
      </c>
      <c r="BZ25" s="60">
        <f>IF(MONTH(BI25)=12,MONTH(BI25)-12+1,MONTH(BI25)+1)</f>
        <v>2</v>
      </c>
      <c r="CA25" s="61" t="str">
        <f>IF(BZ25=1,CONCATENATE(BY25+1,"/",BZ25,"/",1),CONCATENATE(BY25,"/",BZ25,"/",1))</f>
        <v>1900/2/1</v>
      </c>
      <c r="CB25" s="61">
        <f>CA25-1</f>
        <v>31</v>
      </c>
      <c r="CC25" s="56">
        <f>DAY(CB25)</f>
        <v>31</v>
      </c>
      <c r="CD25" s="56">
        <f>DAY(BI25)</f>
        <v>0</v>
      </c>
    </row>
    <row r="26" spans="1:82" ht="12.6" customHeight="1">
      <c r="A26" s="229"/>
      <c r="B26" s="233"/>
      <c r="C26" s="234"/>
      <c r="D26" s="234"/>
      <c r="E26" s="234"/>
      <c r="F26" s="234"/>
      <c r="G26" s="235"/>
      <c r="H26" s="2" t="s">
        <v>24</v>
      </c>
      <c r="I26" s="2"/>
      <c r="J26" s="127"/>
      <c r="K26" s="237"/>
      <c r="L26" s="239"/>
      <c r="M26" s="241"/>
      <c r="N26" s="181"/>
      <c r="O26" s="71"/>
      <c r="P26" s="71"/>
      <c r="Q26" s="71"/>
      <c r="R26" s="71"/>
      <c r="S26" s="71"/>
      <c r="T26" s="71"/>
      <c r="U26" s="72"/>
      <c r="V26" s="72"/>
      <c r="W26" s="72"/>
      <c r="X26" s="72"/>
      <c r="Y26" s="71"/>
      <c r="Z26" s="71"/>
      <c r="AA26" s="71"/>
      <c r="AB26" s="72"/>
      <c r="AC26" s="73"/>
      <c r="AD26" s="55"/>
      <c r="AE26" s="63"/>
      <c r="AF26" s="495"/>
      <c r="AG26" s="493"/>
      <c r="AH26"/>
      <c r="AI26"/>
      <c r="AJ26" s="50"/>
      <c r="AK26" s="50"/>
      <c r="AL26" s="51"/>
      <c r="AM26" s="47"/>
      <c r="AN26" s="48"/>
      <c r="AO26" s="49"/>
      <c r="AP26" s="50"/>
      <c r="AQ26" s="50"/>
      <c r="AR26" s="51"/>
      <c r="AS26" s="47"/>
      <c r="AT26" s="48"/>
      <c r="AU26" s="49"/>
      <c r="AV26" s="50"/>
      <c r="AW26" s="50"/>
      <c r="AX26" s="51"/>
      <c r="AY26" s="47"/>
      <c r="AZ26" s="48"/>
      <c r="BA26" s="48"/>
      <c r="BB26" s="50"/>
      <c r="BC26" s="50"/>
      <c r="BD26" s="51"/>
      <c r="BE26" s="47"/>
      <c r="BF26" s="48"/>
      <c r="BG26" s="49"/>
      <c r="BH26" s="48"/>
      <c r="BI26" s="55"/>
      <c r="BJ26" s="48"/>
      <c r="BK26" s="57"/>
      <c r="BL26" s="57"/>
      <c r="BM26" s="58"/>
      <c r="BN26" s="59"/>
      <c r="BO26" s="59"/>
      <c r="BP26" s="58"/>
      <c r="BQ26" s="58"/>
      <c r="BS26" s="60"/>
      <c r="BT26" s="61"/>
      <c r="BU26" s="61"/>
      <c r="BV26" s="61"/>
      <c r="BZ26" s="60"/>
      <c r="CA26" s="61"/>
      <c r="CB26" s="61"/>
    </row>
    <row r="27" spans="1:82" ht="12.6" customHeight="1">
      <c r="A27" s="228"/>
      <c r="B27" s="230"/>
      <c r="C27" s="231"/>
      <c r="D27" s="231"/>
      <c r="E27" s="231"/>
      <c r="F27" s="231"/>
      <c r="G27" s="232"/>
      <c r="H27" s="9" t="s">
        <v>23</v>
      </c>
      <c r="I27" s="9"/>
      <c r="J27" s="128"/>
      <c r="K27" s="439" t="str">
        <f>IF($J27&lt;&gt;"",IF($AF27="0-",AP27,IF($AF27="+0",AV27,IF($AF27="+-",BB27,AJ27))),"")</f>
        <v/>
      </c>
      <c r="L27" s="238" t="str">
        <f>IF($J27&lt;&gt;"",IF($AF27="0-",AQ27,IF($AF27="+0",AW27,IF($AF27="+-",BC27,AK27))),"")</f>
        <v/>
      </c>
      <c r="M27" s="240" t="str">
        <f>IF($J27&lt;&gt;"",IF($AF27="0-",AR27,IF($AF27="+0",AX27,IF($AF27="+-",BD27,AL27))),"")</f>
        <v/>
      </c>
      <c r="N27" s="181"/>
      <c r="O27" s="181"/>
      <c r="P27" s="181"/>
      <c r="Q27" s="181"/>
      <c r="R27" s="181"/>
      <c r="S27" s="181"/>
      <c r="T27" s="181"/>
      <c r="U27" s="182"/>
      <c r="V27" s="182"/>
      <c r="W27" s="182"/>
      <c r="X27" s="182"/>
      <c r="Y27" s="181"/>
      <c r="Z27" s="181"/>
      <c r="AA27" s="181"/>
      <c r="AB27" s="182"/>
      <c r="AC27" s="183"/>
      <c r="AD27" s="55"/>
      <c r="AE27" s="63"/>
      <c r="AF27" s="490"/>
      <c r="AG27" s="492" t="str">
        <f>IF(AF27&lt;&gt;"",VLOOKUP(AF27,$AH$15:$AI$16,2),"")</f>
        <v/>
      </c>
      <c r="AH27" s="21"/>
      <c r="AI27" s="21"/>
      <c r="AJ27" s="50">
        <f>IF(AN27&gt;=12,DATEDIF(BK27,BN27,"y")+1,DATEDIF(BK27,BN27,"y"))</f>
        <v>0</v>
      </c>
      <c r="AK27" s="50">
        <f>IF(AN27&gt;=12,AN27-12,AN27)</f>
        <v>0</v>
      </c>
      <c r="AL27" s="51" t="str">
        <f>IF(AO27&lt;=15,"半",0)</f>
        <v>半</v>
      </c>
      <c r="AM27" s="68">
        <f>DATEDIF(BK27,BN27,"y")</f>
        <v>0</v>
      </c>
      <c r="AN27" s="69">
        <f>IF(AO27&gt;=16,DATEDIF(BK27,BN27,"ym")+1,DATEDIF(BK27,BN27,"ym"))</f>
        <v>0</v>
      </c>
      <c r="AO27" s="70">
        <f>DATEDIF(BK27,BN27,"md")</f>
        <v>14</v>
      </c>
      <c r="AP27" s="50" t="e">
        <f>IF(AT27&gt;=12,DATEDIF(BK27,BO27,"y")+1,DATEDIF(BK27,BO27,"y"))</f>
        <v>#NUM!</v>
      </c>
      <c r="AQ27" s="50" t="e">
        <f>IF(AT27&gt;=12,AT27-12,AT27)</f>
        <v>#NUM!</v>
      </c>
      <c r="AR27" s="51" t="e">
        <f>IF(AU27&lt;=15,"半",0)</f>
        <v>#NUM!</v>
      </c>
      <c r="AS27" s="68" t="e">
        <f>DATEDIF(BK27,BO27,"y")</f>
        <v>#NUM!</v>
      </c>
      <c r="AT27" s="69" t="e">
        <f>IF(AU27&gt;=16,DATEDIF(BK27,BO27,"ym")+1,DATEDIF(BK27,BO27,"ym"))</f>
        <v>#NUM!</v>
      </c>
      <c r="AU27" s="70" t="e">
        <f>DATEDIF(BK27,BO27,"md")</f>
        <v>#NUM!</v>
      </c>
      <c r="AV27" s="50" t="e">
        <f>IF(AZ27&gt;=12,DATEDIF(BL27,BN27,"y")+1,DATEDIF(BL27,BN27,"y"))</f>
        <v>#NUM!</v>
      </c>
      <c r="AW27" s="50" t="e">
        <f>IF(AZ27&gt;=12,AZ27-12,AZ27)</f>
        <v>#NUM!</v>
      </c>
      <c r="AX27" s="51" t="e">
        <f>IF(BA27&lt;=15,"半",0)</f>
        <v>#NUM!</v>
      </c>
      <c r="AY27" s="68" t="e">
        <f>DATEDIF(BL27,BN27,"y")</f>
        <v>#NUM!</v>
      </c>
      <c r="AZ27" s="69" t="e">
        <f>IF(BA27&gt;=16,DATEDIF(BL27,BN27,"ym")+1,DATEDIF(BL27,BN27,"ym"))</f>
        <v>#NUM!</v>
      </c>
      <c r="BA27" s="69" t="e">
        <f>DATEDIF(BL27,BN27,"md")</f>
        <v>#NUM!</v>
      </c>
      <c r="BB27" s="50" t="e">
        <f>IF(BF27&gt;=12,DATEDIF(BL27,BO27,"y")+1,DATEDIF(BL27,BO27,"y"))</f>
        <v>#NUM!</v>
      </c>
      <c r="BC27" s="50" t="e">
        <f>IF(BF27&gt;=12,BF27-12,BF27)</f>
        <v>#NUM!</v>
      </c>
      <c r="BD27" s="51" t="e">
        <f>IF(BG27&lt;=15,"半",0)</f>
        <v>#NUM!</v>
      </c>
      <c r="BE27" s="68" t="e">
        <f>DATEDIF(BL27,BO27,"y")</f>
        <v>#NUM!</v>
      </c>
      <c r="BF27" s="69" t="e">
        <f>IF(BG27&gt;=16,DATEDIF(BL27,BO27,"ym")+1,DATEDIF(BL27,BO27,"ym"))</f>
        <v>#NUM!</v>
      </c>
      <c r="BG27" s="70" t="e">
        <f>DATEDIF(BL27,BO27,"md")</f>
        <v>#NUM!</v>
      </c>
      <c r="BH27" s="48"/>
      <c r="BI27" s="55">
        <f>IF(J28="現在",$AG$6,J28)</f>
        <v>0</v>
      </c>
      <c r="BJ27" s="48">
        <v>0</v>
      </c>
      <c r="BK27" s="57">
        <f>IF(DAY(J27)&lt;=15,J27-DAY(J27)+1,J27-DAY(J27)+16)</f>
        <v>1</v>
      </c>
      <c r="BL27" s="57">
        <f>IF(DAY(BK27)=1,BK27+15,BU27)</f>
        <v>16</v>
      </c>
      <c r="BM27" s="58"/>
      <c r="BN27" s="139">
        <f>IF(CD27&gt;=16,CB27,IF(J28="現在",$AG$6-CD27+15,J28-CD27+15))</f>
        <v>15</v>
      </c>
      <c r="BO27" s="59">
        <f>IF(DAY(BN27)=15,BN27-DAY(BN27),BN27-DAY(BN27)+15)</f>
        <v>0</v>
      </c>
      <c r="BP27" s="58"/>
      <c r="BQ27" s="58"/>
      <c r="BR27" s="56">
        <f>YEAR(J27)</f>
        <v>1900</v>
      </c>
      <c r="BS27" s="60">
        <f>MONTH(J27)+1</f>
        <v>2</v>
      </c>
      <c r="BT27" s="61" t="str">
        <f>CONCATENATE(BR27,"/",BS27,"/",1)</f>
        <v>1900/2/1</v>
      </c>
      <c r="BU27" s="61">
        <f>BT27+1-1</f>
        <v>32</v>
      </c>
      <c r="BV27" s="61">
        <f>BT27-1</f>
        <v>31</v>
      </c>
      <c r="BW27" s="56">
        <f>DAY(BV27)</f>
        <v>31</v>
      </c>
      <c r="BX27" s="56">
        <f>DAY(J27)</f>
        <v>0</v>
      </c>
      <c r="BY27" s="56">
        <f>YEAR(BI27)</f>
        <v>1900</v>
      </c>
      <c r="BZ27" s="60">
        <f>IF(MONTH(BI27)=12,MONTH(BI27)-12+1,MONTH(BI27)+1)</f>
        <v>2</v>
      </c>
      <c r="CA27" s="61" t="str">
        <f>IF(BZ27=1,CONCATENATE(BY27+1,"/",BZ27,"/",1),CONCATENATE(BY27,"/",BZ27,"/",1))</f>
        <v>1900/2/1</v>
      </c>
      <c r="CB27" s="61">
        <f>CA27-1</f>
        <v>31</v>
      </c>
      <c r="CC27" s="56">
        <f>DAY(CB27)</f>
        <v>31</v>
      </c>
      <c r="CD27" s="56">
        <f>DAY(BI27)</f>
        <v>0</v>
      </c>
    </row>
    <row r="28" spans="1:82" ht="12.6" customHeight="1">
      <c r="A28" s="229"/>
      <c r="B28" s="233"/>
      <c r="C28" s="234"/>
      <c r="D28" s="234"/>
      <c r="E28" s="234"/>
      <c r="F28" s="234"/>
      <c r="G28" s="235"/>
      <c r="H28" s="2" t="s">
        <v>24</v>
      </c>
      <c r="I28" s="2"/>
      <c r="J28" s="127"/>
      <c r="K28" s="440"/>
      <c r="L28" s="239"/>
      <c r="M28" s="241"/>
      <c r="N28" s="181"/>
      <c r="O28" s="181"/>
      <c r="P28" s="181"/>
      <c r="Q28" s="181"/>
      <c r="R28" s="181"/>
      <c r="S28" s="181"/>
      <c r="T28" s="181"/>
      <c r="U28" s="182"/>
      <c r="V28" s="182"/>
      <c r="W28" s="182"/>
      <c r="X28" s="182"/>
      <c r="Y28" s="181"/>
      <c r="Z28" s="181"/>
      <c r="AA28" s="181"/>
      <c r="AB28" s="182"/>
      <c r="AC28" s="183"/>
      <c r="AD28" s="55"/>
      <c r="AE28" s="63"/>
      <c r="AF28" s="491"/>
      <c r="AG28" s="493"/>
      <c r="AH28" s="67"/>
      <c r="AI28" s="67"/>
      <c r="AJ28" s="45"/>
      <c r="AK28" s="45"/>
      <c r="AL28" s="46"/>
      <c r="AM28" s="47"/>
      <c r="AN28" s="48"/>
      <c r="AO28" s="49"/>
      <c r="AP28" s="50"/>
      <c r="AQ28" s="50"/>
      <c r="AR28" s="51"/>
      <c r="AS28" s="47"/>
      <c r="AT28" s="48"/>
      <c r="AU28" s="49"/>
      <c r="AV28" s="50"/>
      <c r="AW28" s="50"/>
      <c r="AX28" s="51"/>
      <c r="AY28" s="47"/>
      <c r="AZ28" s="48"/>
      <c r="BA28" s="48"/>
      <c r="BB28" s="50"/>
      <c r="BC28" s="50"/>
      <c r="BD28" s="51"/>
      <c r="BE28" s="47"/>
      <c r="BF28" s="48"/>
      <c r="BG28" s="49"/>
      <c r="BH28" s="48"/>
      <c r="BI28" s="55"/>
      <c r="BJ28" s="48"/>
      <c r="BK28" s="57"/>
      <c r="BL28" s="57"/>
      <c r="BM28" s="58"/>
      <c r="BN28" s="59"/>
      <c r="BO28" s="59"/>
      <c r="BP28" s="58"/>
      <c r="BQ28" s="58"/>
      <c r="BS28" s="60"/>
      <c r="BT28" s="61"/>
      <c r="BU28" s="61"/>
      <c r="BV28" s="61"/>
      <c r="BZ28" s="60"/>
      <c r="CA28" s="61"/>
      <c r="CB28" s="61"/>
    </row>
    <row r="29" spans="1:82" ht="12.6" customHeight="1">
      <c r="A29" s="228"/>
      <c r="B29" s="230"/>
      <c r="C29" s="231"/>
      <c r="D29" s="231"/>
      <c r="E29" s="231"/>
      <c r="F29" s="231"/>
      <c r="G29" s="232"/>
      <c r="H29" s="3" t="s">
        <v>23</v>
      </c>
      <c r="I29" s="125"/>
      <c r="J29" s="128"/>
      <c r="K29" s="439" t="str">
        <f>IF($J29&lt;&gt;"",IF($AF29="0-",AP29,IF($AF29="+0",AV29,IF($AF29="+-",BB29,AJ29))),"")</f>
        <v/>
      </c>
      <c r="L29" s="238" t="str">
        <f>IF($J29&lt;&gt;"",IF($AF29="0-",AQ29,IF($AF29="+0",AW29,IF($AF29="+-",BC29,AK29))),"")</f>
        <v/>
      </c>
      <c r="M29" s="240" t="str">
        <f>IF($J29&lt;&gt;"",IF($AF29="0-",AR29,IF($AF29="+0",AX29,IF($AF29="+-",BD29,AL29))),"")</f>
        <v/>
      </c>
      <c r="N29" s="181"/>
      <c r="O29" s="181"/>
      <c r="P29" s="181"/>
      <c r="Q29" s="181"/>
      <c r="R29" s="181"/>
      <c r="S29" s="181"/>
      <c r="T29" s="181"/>
      <c r="U29" s="182"/>
      <c r="V29" s="182"/>
      <c r="W29" s="182"/>
      <c r="X29" s="182"/>
      <c r="Y29" s="181"/>
      <c r="Z29" s="181"/>
      <c r="AA29" s="181"/>
      <c r="AB29" s="182"/>
      <c r="AC29" s="183"/>
      <c r="AD29" s="55"/>
      <c r="AE29" s="63"/>
      <c r="AF29" s="256"/>
      <c r="AG29" s="496" t="str">
        <f>IF(AF29&lt;&gt;"",VLOOKUP(AF29,$AH$15:$AI$16,2),"")</f>
        <v/>
      </c>
      <c r="AH29"/>
      <c r="AI29"/>
      <c r="AJ29" s="45">
        <f>IF(AN29&gt;=12,DATEDIF(BK29,BN29,"y")+1,DATEDIF(BK29,BN29,"y"))</f>
        <v>0</v>
      </c>
      <c r="AK29" s="45">
        <f>IF(AN29&gt;=12,AN29-12,AN29)</f>
        <v>0</v>
      </c>
      <c r="AL29" s="46" t="str">
        <f>IF(AO29&lt;=15,"半",0)</f>
        <v>半</v>
      </c>
      <c r="AM29" s="47">
        <f>DATEDIF(BK29,BN29,"y")</f>
        <v>0</v>
      </c>
      <c r="AN29" s="48">
        <f>IF(AO29&gt;=16,DATEDIF(BK29,BN29,"ym")+1,DATEDIF(BK29,BN29,"ym"))</f>
        <v>0</v>
      </c>
      <c r="AO29" s="49">
        <f>DATEDIF(BK29,BN29,"md")</f>
        <v>14</v>
      </c>
      <c r="AP29" s="50" t="e">
        <f>IF(AT29&gt;=12,DATEDIF(BK29,BO29,"y")+1,DATEDIF(BK29,BO29,"y"))</f>
        <v>#NUM!</v>
      </c>
      <c r="AQ29" s="50" t="e">
        <f>IF(AT29&gt;=12,AT29-12,AT29)</f>
        <v>#NUM!</v>
      </c>
      <c r="AR29" s="51" t="e">
        <f>IF(AU29&lt;=15,"半",0)</f>
        <v>#NUM!</v>
      </c>
      <c r="AS29" s="52" t="e">
        <f>DATEDIF(BK29,BO29,"y")</f>
        <v>#NUM!</v>
      </c>
      <c r="AT29" s="53" t="e">
        <f>IF(AU29&gt;=16,DATEDIF(BK29,BO29,"ym")+1,DATEDIF(BK29,BO29,"ym"))</f>
        <v>#NUM!</v>
      </c>
      <c r="AU29" s="54" t="e">
        <f>DATEDIF(BK29,BO29,"md")</f>
        <v>#NUM!</v>
      </c>
      <c r="AV29" s="50" t="e">
        <f>IF(AZ29&gt;=12,DATEDIF(BL29,BN29,"y")+1,DATEDIF(BL29,BN29,"y"))</f>
        <v>#NUM!</v>
      </c>
      <c r="AW29" s="50" t="e">
        <f>IF(AZ29&gt;=12,AZ29-12,AZ29)</f>
        <v>#NUM!</v>
      </c>
      <c r="AX29" s="51" t="e">
        <f>IF(BA29&lt;=15,"半",0)</f>
        <v>#NUM!</v>
      </c>
      <c r="AY29" s="52" t="e">
        <f>DATEDIF(BL29,BN29,"y")</f>
        <v>#NUM!</v>
      </c>
      <c r="AZ29" s="53" t="e">
        <f>IF(BA29&gt;=16,DATEDIF(BL29,BN29,"ym")+1,DATEDIF(BL29,BN29,"ym"))</f>
        <v>#NUM!</v>
      </c>
      <c r="BA29" s="53" t="e">
        <f>DATEDIF(BL29,BN29,"md")</f>
        <v>#NUM!</v>
      </c>
      <c r="BB29" s="50" t="e">
        <f>IF(BF29&gt;=12,DATEDIF(BL29,BO29,"y")+1,DATEDIF(BL29,BO29,"y"))</f>
        <v>#NUM!</v>
      </c>
      <c r="BC29" s="50" t="e">
        <f>IF(BF29&gt;=12,BF29-12,BF29)</f>
        <v>#NUM!</v>
      </c>
      <c r="BD29" s="51" t="e">
        <f>IF(BG29&lt;=15,"半",0)</f>
        <v>#NUM!</v>
      </c>
      <c r="BE29" s="52" t="e">
        <f>DATEDIF(BL29,BO29,"y")</f>
        <v>#NUM!</v>
      </c>
      <c r="BF29" s="53" t="e">
        <f>IF(BG29&gt;=16,DATEDIF(BL29,BO29,"ym")+1,DATEDIF(BL29,BO29,"ym"))</f>
        <v>#NUM!</v>
      </c>
      <c r="BG29" s="54" t="e">
        <f>DATEDIF(BL29,BO29,"md")</f>
        <v>#NUM!</v>
      </c>
      <c r="BH29" s="48"/>
      <c r="BI29" s="55">
        <f>IF(J30="現在",$AG$6,J30)</f>
        <v>0</v>
      </c>
      <c r="BJ29" s="56">
        <v>0</v>
      </c>
      <c r="BK29" s="57">
        <f>IF(DAY(J29)&lt;=15,J29-DAY(J29)+1,J29-DAY(J29)+16)</f>
        <v>1</v>
      </c>
      <c r="BL29" s="57">
        <f>IF(DAY(BK29)=1,BK29+15,BU29)</f>
        <v>16</v>
      </c>
      <c r="BM29" s="58"/>
      <c r="BN29" s="139">
        <f>IF(CD29&gt;=16,CB29,IF(J30="現在",$AG$6-CD29+15,J30-CD29+15))</f>
        <v>15</v>
      </c>
      <c r="BO29" s="59">
        <f>IF(DAY(BN29)=15,BN29-DAY(BN29),BN29-DAY(BN29)+15)</f>
        <v>0</v>
      </c>
      <c r="BP29" s="58"/>
      <c r="BQ29" s="58"/>
      <c r="BR29" s="56">
        <f>YEAR(J29)</f>
        <v>1900</v>
      </c>
      <c r="BS29" s="60">
        <f>MONTH(J29)+1</f>
        <v>2</v>
      </c>
      <c r="BT29" s="61" t="str">
        <f>CONCATENATE(BR29,"/",BS29,"/",1)</f>
        <v>1900/2/1</v>
      </c>
      <c r="BU29" s="61">
        <f>BT29+1-1</f>
        <v>32</v>
      </c>
      <c r="BV29" s="61">
        <f>BT29-1</f>
        <v>31</v>
      </c>
      <c r="BW29" s="56">
        <f>DAY(BV29)</f>
        <v>31</v>
      </c>
      <c r="BX29" s="56">
        <f>DAY(J29)</f>
        <v>0</v>
      </c>
      <c r="BY29" s="56">
        <f>YEAR(BI29)</f>
        <v>1900</v>
      </c>
      <c r="BZ29" s="60">
        <f>IF(MONTH(BI29)=12,MONTH(BI29)-12+1,MONTH(BI29)+1)</f>
        <v>2</v>
      </c>
      <c r="CA29" s="61" t="str">
        <f>IF(BZ29=1,CONCATENATE(BY29+1,"/",BZ29,"/",1),CONCATENATE(BY29,"/",BZ29,"/",1))</f>
        <v>1900/2/1</v>
      </c>
      <c r="CB29" s="61">
        <f>CA29-1</f>
        <v>31</v>
      </c>
      <c r="CC29" s="56">
        <f>DAY(CB29)</f>
        <v>31</v>
      </c>
      <c r="CD29" s="56">
        <f>DAY(BI29)</f>
        <v>0</v>
      </c>
    </row>
    <row r="30" spans="1:82" ht="12.6" customHeight="1">
      <c r="A30" s="430"/>
      <c r="B30" s="233"/>
      <c r="C30" s="234"/>
      <c r="D30" s="234"/>
      <c r="E30" s="234"/>
      <c r="F30" s="234"/>
      <c r="G30" s="235"/>
      <c r="H30" s="2" t="s">
        <v>24</v>
      </c>
      <c r="I30" s="2"/>
      <c r="J30" s="127"/>
      <c r="K30" s="440"/>
      <c r="L30" s="239"/>
      <c r="M30" s="241"/>
      <c r="N30" s="181"/>
      <c r="O30" s="71"/>
      <c r="P30" s="71"/>
      <c r="Q30" s="71"/>
      <c r="R30" s="71"/>
      <c r="S30" s="71"/>
      <c r="T30" s="71"/>
      <c r="U30" s="72"/>
      <c r="V30" s="72"/>
      <c r="W30" s="72"/>
      <c r="X30" s="72"/>
      <c r="Y30" s="71"/>
      <c r="Z30" s="71"/>
      <c r="AA30" s="71"/>
      <c r="AB30" s="72"/>
      <c r="AC30" s="73"/>
      <c r="AD30" s="55"/>
      <c r="AE30" s="63"/>
      <c r="AF30" s="494"/>
      <c r="AG30" s="497"/>
      <c r="AH30"/>
      <c r="AI30"/>
      <c r="AJ30" s="45"/>
      <c r="AK30" s="45"/>
      <c r="AL30" s="46"/>
      <c r="AM30" s="47"/>
      <c r="AN30" s="48"/>
      <c r="AO30" s="49"/>
      <c r="AP30" s="50"/>
      <c r="AQ30" s="50"/>
      <c r="AR30" s="51"/>
      <c r="AS30" s="47"/>
      <c r="AT30" s="48"/>
      <c r="AU30" s="49"/>
      <c r="AV30" s="50"/>
      <c r="AW30" s="50"/>
      <c r="AX30" s="51"/>
      <c r="AY30" s="47"/>
      <c r="AZ30" s="48"/>
      <c r="BA30" s="48"/>
      <c r="BB30" s="50"/>
      <c r="BC30" s="50"/>
      <c r="BD30" s="51"/>
      <c r="BE30" s="47"/>
      <c r="BF30" s="48"/>
      <c r="BG30" s="49"/>
      <c r="BH30" s="48"/>
      <c r="BI30" s="55"/>
      <c r="BK30" s="57"/>
      <c r="BL30" s="57"/>
      <c r="BM30" s="58"/>
      <c r="BN30" s="59"/>
      <c r="BO30" s="59"/>
      <c r="BP30" s="58"/>
      <c r="BQ30" s="58"/>
      <c r="BS30" s="60"/>
      <c r="BT30" s="61"/>
      <c r="BU30" s="61"/>
      <c r="BV30" s="61"/>
      <c r="BZ30" s="60"/>
      <c r="CA30" s="61"/>
      <c r="CB30" s="61"/>
    </row>
    <row r="31" spans="1:82" ht="12.6" customHeight="1">
      <c r="A31" s="228"/>
      <c r="B31" s="230"/>
      <c r="C31" s="231"/>
      <c r="D31" s="231"/>
      <c r="E31" s="231"/>
      <c r="F31" s="231"/>
      <c r="G31" s="232"/>
      <c r="H31" s="9" t="s">
        <v>23</v>
      </c>
      <c r="I31" s="9"/>
      <c r="J31" s="128"/>
      <c r="K31" s="236" t="str">
        <f>IF($J31&lt;&gt;"",IF($AF31="0-",AP31,IF($AF31="+0",AV31,IF($AF31="+-",BB31,AJ31))),"")</f>
        <v/>
      </c>
      <c r="L31" s="238" t="str">
        <f>IF($J31&lt;&gt;"",IF($AF31="0-",AQ31,IF($AF31="+0",AW31,IF($AF31="+-",BC31,AK31))),"")</f>
        <v/>
      </c>
      <c r="M31" s="240" t="str">
        <f>IF($J31&lt;&gt;"",IF($AF31="0-",AR31,IF($AF31="+0",AX31,IF($AF31="+-",BD31,AL31))),"")</f>
        <v/>
      </c>
      <c r="N31" s="71"/>
      <c r="O31" s="71"/>
      <c r="P31" s="71"/>
      <c r="Q31" s="71"/>
      <c r="R31" s="71"/>
      <c r="S31" s="71"/>
      <c r="T31" s="71"/>
      <c r="U31" s="72"/>
      <c r="V31" s="72"/>
      <c r="W31" s="72"/>
      <c r="X31" s="72"/>
      <c r="Y31" s="71"/>
      <c r="Z31" s="71"/>
      <c r="AA31" s="71"/>
      <c r="AB31" s="72"/>
      <c r="AC31" s="73"/>
      <c r="AD31" s="55"/>
      <c r="AE31" s="63"/>
      <c r="AF31" s="490"/>
      <c r="AG31" s="492" t="str">
        <f>IF(AF31&lt;&gt;"",VLOOKUP(AF31,$AH$15:$AI$16,2),"")</f>
        <v/>
      </c>
      <c r="AH31"/>
      <c r="AI31"/>
      <c r="AJ31" s="50">
        <f>IF(AN31&gt;=12,DATEDIF(BK31,BN31,"y")+1,DATEDIF(BK31,BN31,"y"))</f>
        <v>0</v>
      </c>
      <c r="AK31" s="50">
        <f>IF(AN31&gt;=12,AN31-12,AN31)</f>
        <v>0</v>
      </c>
      <c r="AL31" s="51" t="str">
        <f>IF(AO31&lt;=15,"半",0)</f>
        <v>半</v>
      </c>
      <c r="AM31" s="68">
        <f>DATEDIF(BK31,BN31,"y")</f>
        <v>0</v>
      </c>
      <c r="AN31" s="69">
        <f>IF(AO31&gt;=16,DATEDIF(BK31,BN31,"ym")+1,DATEDIF(BK31,BN31,"ym"))</f>
        <v>0</v>
      </c>
      <c r="AO31" s="70">
        <f>DATEDIF(BK31,BN31,"md")</f>
        <v>14</v>
      </c>
      <c r="AP31" s="50" t="e">
        <f>IF(AT31&gt;=12,DATEDIF(BK31,BO31,"y")+1,DATEDIF(BK31,BO31,"y"))</f>
        <v>#NUM!</v>
      </c>
      <c r="AQ31" s="50" t="e">
        <f>IF(AT31&gt;=12,AT31-12,AT31)</f>
        <v>#NUM!</v>
      </c>
      <c r="AR31" s="51" t="e">
        <f>IF(AU31&lt;=15,"半",0)</f>
        <v>#NUM!</v>
      </c>
      <c r="AS31" s="68" t="e">
        <f>DATEDIF(BK31,BO31,"y")</f>
        <v>#NUM!</v>
      </c>
      <c r="AT31" s="69" t="e">
        <f>IF(AU31&gt;=16,DATEDIF(BK31,BO31,"ym")+1,DATEDIF(BK31,BO31,"ym"))</f>
        <v>#NUM!</v>
      </c>
      <c r="AU31" s="70" t="e">
        <f>DATEDIF(BK31,BO31,"md")</f>
        <v>#NUM!</v>
      </c>
      <c r="AV31" s="50" t="e">
        <f>IF(AZ31&gt;=12,DATEDIF(BL31,BN31,"y")+1,DATEDIF(BL31,BN31,"y"))</f>
        <v>#NUM!</v>
      </c>
      <c r="AW31" s="50" t="e">
        <f>IF(AZ31&gt;=12,AZ31-12,AZ31)</f>
        <v>#NUM!</v>
      </c>
      <c r="AX31" s="51" t="e">
        <f>IF(BA31&lt;=15,"半",0)</f>
        <v>#NUM!</v>
      </c>
      <c r="AY31" s="68" t="e">
        <f>DATEDIF(BL31,BN31,"y")</f>
        <v>#NUM!</v>
      </c>
      <c r="AZ31" s="69" t="e">
        <f>IF(BA31&gt;=16,DATEDIF(BL31,BN31,"ym")+1,DATEDIF(BL31,BN31,"ym"))</f>
        <v>#NUM!</v>
      </c>
      <c r="BA31" s="69" t="e">
        <f>DATEDIF(BL31,BN31,"md")</f>
        <v>#NUM!</v>
      </c>
      <c r="BB31" s="50" t="e">
        <f>IF(BF31&gt;=12,DATEDIF(BL31,BO31,"y")+1,DATEDIF(BL31,BO31,"y"))</f>
        <v>#NUM!</v>
      </c>
      <c r="BC31" s="50" t="e">
        <f>IF(BF31&gt;=12,BF31-12,BF31)</f>
        <v>#NUM!</v>
      </c>
      <c r="BD31" s="51" t="e">
        <f>IF(BG31&lt;=15,"半",0)</f>
        <v>#NUM!</v>
      </c>
      <c r="BE31" s="68" t="e">
        <f>DATEDIF(BL31,BO31,"y")</f>
        <v>#NUM!</v>
      </c>
      <c r="BF31" s="69" t="e">
        <f>IF(BG31&gt;=16,DATEDIF(BL31,BO31,"ym")+1,DATEDIF(BL31,BO31,"ym"))</f>
        <v>#NUM!</v>
      </c>
      <c r="BG31" s="70" t="e">
        <f>DATEDIF(BL31,BO31,"md")</f>
        <v>#NUM!</v>
      </c>
      <c r="BH31" s="48"/>
      <c r="BI31" s="55">
        <f>IF(J32="現在",$AG$6,J32)</f>
        <v>0</v>
      </c>
      <c r="BJ31" s="48">
        <v>0</v>
      </c>
      <c r="BK31" s="57">
        <f>IF(DAY(J31)&lt;=15,J31-DAY(J31)+1,J31-DAY(J31)+16)</f>
        <v>1</v>
      </c>
      <c r="BL31" s="57">
        <f>IF(DAY(BK31)=1,BK31+15,BU31)</f>
        <v>16</v>
      </c>
      <c r="BM31" s="58"/>
      <c r="BN31" s="139">
        <f>IF(CD31&gt;=16,CB31,IF(J32="現在",$AG$6-CD31+15,J32-CD31+15))</f>
        <v>15</v>
      </c>
      <c r="BO31" s="59">
        <f>IF(DAY(BN31)=15,BN31-DAY(BN31),BN31-DAY(BN31)+15)</f>
        <v>0</v>
      </c>
      <c r="BP31" s="58"/>
      <c r="BQ31" s="58"/>
      <c r="BR31" s="56">
        <f>YEAR(J31)</f>
        <v>1900</v>
      </c>
      <c r="BS31" s="60">
        <f>MONTH(J31)+1</f>
        <v>2</v>
      </c>
      <c r="BT31" s="61" t="str">
        <f>CONCATENATE(BR31,"/",BS31,"/",1)</f>
        <v>1900/2/1</v>
      </c>
      <c r="BU31" s="61">
        <f>BT31+1-1</f>
        <v>32</v>
      </c>
      <c r="BV31" s="61">
        <f>BT31-1</f>
        <v>31</v>
      </c>
      <c r="BW31" s="56">
        <f>DAY(BV31)</f>
        <v>31</v>
      </c>
      <c r="BX31" s="56">
        <f>DAY(J31)</f>
        <v>0</v>
      </c>
      <c r="BY31" s="56">
        <f>YEAR(BI31)</f>
        <v>1900</v>
      </c>
      <c r="BZ31" s="60">
        <f>IF(MONTH(BI31)=12,MONTH(BI31)-12+1,MONTH(BI31)+1)</f>
        <v>2</v>
      </c>
      <c r="CA31" s="61" t="str">
        <f>IF(BZ31=1,CONCATENATE(BY31+1,"/",BZ31,"/",1),CONCATENATE(BY31,"/",BZ31,"/",1))</f>
        <v>1900/2/1</v>
      </c>
      <c r="CB31" s="61">
        <f>CA31-1</f>
        <v>31</v>
      </c>
      <c r="CC31" s="56">
        <f>DAY(CB31)</f>
        <v>31</v>
      </c>
      <c r="CD31" s="56">
        <f>DAY(BI31)</f>
        <v>0</v>
      </c>
    </row>
    <row r="32" spans="1:82" ht="12.6" customHeight="1">
      <c r="A32" s="229"/>
      <c r="B32" s="233"/>
      <c r="C32" s="234"/>
      <c r="D32" s="234"/>
      <c r="E32" s="234"/>
      <c r="F32" s="234"/>
      <c r="G32" s="235"/>
      <c r="H32" s="2" t="s">
        <v>24</v>
      </c>
      <c r="I32" s="2"/>
      <c r="J32" s="127"/>
      <c r="K32" s="237"/>
      <c r="L32" s="239"/>
      <c r="M32" s="241"/>
      <c r="N32" s="71"/>
      <c r="O32" s="71"/>
      <c r="P32" s="71"/>
      <c r="Q32" s="71"/>
      <c r="R32" s="71"/>
      <c r="S32" s="71"/>
      <c r="T32" s="71"/>
      <c r="U32" s="72"/>
      <c r="V32" s="72"/>
      <c r="W32" s="72"/>
      <c r="X32" s="72"/>
      <c r="Y32" s="71"/>
      <c r="Z32" s="71"/>
      <c r="AA32" s="71"/>
      <c r="AB32" s="72"/>
      <c r="AC32" s="73"/>
      <c r="AD32" s="55"/>
      <c r="AE32" s="63"/>
      <c r="AF32" s="491"/>
      <c r="AG32" s="493"/>
      <c r="AH32"/>
      <c r="AI32"/>
      <c r="AJ32" s="50"/>
      <c r="AK32" s="50"/>
      <c r="AL32" s="51"/>
      <c r="AM32" s="47"/>
      <c r="AN32" s="48"/>
      <c r="AO32" s="49"/>
      <c r="AP32" s="50"/>
      <c r="AQ32" s="50"/>
      <c r="AR32" s="51"/>
      <c r="AS32" s="47"/>
      <c r="AT32" s="48"/>
      <c r="AU32" s="49"/>
      <c r="AV32" s="50"/>
      <c r="AW32" s="50"/>
      <c r="AX32" s="51"/>
      <c r="AY32" s="47"/>
      <c r="AZ32" s="48"/>
      <c r="BA32" s="48"/>
      <c r="BB32" s="50"/>
      <c r="BC32" s="50"/>
      <c r="BD32" s="51"/>
      <c r="BE32" s="47"/>
      <c r="BF32" s="48"/>
      <c r="BG32" s="49"/>
      <c r="BH32" s="48"/>
      <c r="BI32" s="55"/>
      <c r="BJ32" s="48"/>
      <c r="BK32" s="57"/>
      <c r="BL32" s="57"/>
      <c r="BM32" s="58"/>
      <c r="BN32" s="59"/>
      <c r="BO32" s="59"/>
      <c r="BP32" s="58"/>
      <c r="BQ32" s="58"/>
      <c r="BS32" s="60"/>
      <c r="BT32" s="61"/>
      <c r="BU32" s="61"/>
      <c r="BV32" s="61"/>
      <c r="BZ32" s="60"/>
      <c r="CA32" s="61"/>
      <c r="CB32" s="61"/>
    </row>
    <row r="33" spans="1:122" ht="12.6" customHeight="1">
      <c r="A33" s="228"/>
      <c r="B33" s="230"/>
      <c r="C33" s="231"/>
      <c r="D33" s="231"/>
      <c r="E33" s="231"/>
      <c r="F33" s="231"/>
      <c r="G33" s="232"/>
      <c r="H33" s="1" t="s">
        <v>23</v>
      </c>
      <c r="I33" s="9"/>
      <c r="J33" s="128"/>
      <c r="K33" s="236" t="str">
        <f>IF($J33&lt;&gt;"",IF($AF33="0-",AP33,IF($AF33="+0",AV33,IF($AF33="+-",BB33,AJ33))),"")</f>
        <v/>
      </c>
      <c r="L33" s="238" t="str">
        <f>IF($J33&lt;&gt;"",IF($AF33="0-",AQ33,IF($AF33="+0",AW33,IF($AF33="+-",BC33,AK33))),"")</f>
        <v/>
      </c>
      <c r="M33" s="240" t="str">
        <f>IF($J33&lt;&gt;"",IF($AF33="0-",AR33,IF($AF33="+0",AX33,IF($AF33="+-",BD33,AL33))),"")</f>
        <v/>
      </c>
      <c r="N33" s="181"/>
      <c r="O33" s="71"/>
      <c r="P33" s="71"/>
      <c r="Q33" s="71"/>
      <c r="R33" s="71"/>
      <c r="S33" s="71"/>
      <c r="T33" s="71"/>
      <c r="U33" s="72"/>
      <c r="V33" s="72"/>
      <c r="W33" s="72"/>
      <c r="X33" s="72"/>
      <c r="Y33" s="71"/>
      <c r="Z33" s="71"/>
      <c r="AA33" s="71"/>
      <c r="AB33" s="72"/>
      <c r="AC33" s="73"/>
      <c r="AD33" s="55"/>
      <c r="AE33" s="63"/>
      <c r="AF33" s="490"/>
      <c r="AG33" s="492" t="str">
        <f>IF(AF33&lt;&gt;"",VLOOKUP(AF33,$AH$15:$AI$16,2),"")</f>
        <v/>
      </c>
      <c r="AH33"/>
      <c r="AI33"/>
      <c r="AJ33" s="50">
        <f>IF(AN33&gt;=12,DATEDIF(BK33,BN33,"y")+1,DATEDIF(BK33,BN33,"y"))</f>
        <v>0</v>
      </c>
      <c r="AK33" s="50">
        <f>IF(AN33&gt;=12,AN33-12,AN33)</f>
        <v>0</v>
      </c>
      <c r="AL33" s="51" t="str">
        <f>IF(AO33&lt;=15,"半",0)</f>
        <v>半</v>
      </c>
      <c r="AM33" s="47">
        <f>DATEDIF(BK33,BN33,"y")</f>
        <v>0</v>
      </c>
      <c r="AN33" s="48">
        <f>IF(AO33&gt;=16,DATEDIF(BK33,BN33,"ym")+1,DATEDIF(BK33,BN33,"ym"))</f>
        <v>0</v>
      </c>
      <c r="AO33" s="49">
        <f>DATEDIF(BK33,BN33,"md")</f>
        <v>14</v>
      </c>
      <c r="AP33" s="50" t="e">
        <f>IF(AT33&gt;=12,DATEDIF(BK33,BO33,"y")+1,DATEDIF(BK33,BO33,"y"))</f>
        <v>#NUM!</v>
      </c>
      <c r="AQ33" s="50" t="e">
        <f>IF(AT33&gt;=12,AT33-12,AT33)</f>
        <v>#NUM!</v>
      </c>
      <c r="AR33" s="51" t="e">
        <f>IF(AU33&lt;=15,"半",0)</f>
        <v>#NUM!</v>
      </c>
      <c r="AS33" s="47" t="e">
        <f>DATEDIF(BK33,BO33,"y")</f>
        <v>#NUM!</v>
      </c>
      <c r="AT33" s="48" t="e">
        <f>IF(AU33&gt;=16,DATEDIF(BK33,BO33,"ym")+1,DATEDIF(BK33,BO33,"ym"))</f>
        <v>#NUM!</v>
      </c>
      <c r="AU33" s="49" t="e">
        <f>DATEDIF(BK33,BO33,"md")</f>
        <v>#NUM!</v>
      </c>
      <c r="AV33" s="50" t="e">
        <f>IF(AZ33&gt;=12,DATEDIF(BL33,BN33,"y")+1,DATEDIF(BL33,BN33,"y"))</f>
        <v>#NUM!</v>
      </c>
      <c r="AW33" s="50" t="e">
        <f>IF(AZ33&gt;=12,AZ33-12,AZ33)</f>
        <v>#NUM!</v>
      </c>
      <c r="AX33" s="51" t="e">
        <f>IF(BA33&lt;=15,"半",0)</f>
        <v>#NUM!</v>
      </c>
      <c r="AY33" s="47" t="e">
        <f>DATEDIF(BL33,BN33,"y")</f>
        <v>#NUM!</v>
      </c>
      <c r="AZ33" s="48" t="e">
        <f>IF(BA33&gt;=16,DATEDIF(BL33,BN33,"ym")+1,DATEDIF(BL33,BN33,"ym"))</f>
        <v>#NUM!</v>
      </c>
      <c r="BA33" s="48" t="e">
        <f>DATEDIF(BL33,BN33,"md")</f>
        <v>#NUM!</v>
      </c>
      <c r="BB33" s="50" t="e">
        <f>IF(BF33&gt;=12,DATEDIF(BL33,BO33,"y")+1,DATEDIF(BL33,BO33,"y"))</f>
        <v>#NUM!</v>
      </c>
      <c r="BC33" s="50" t="e">
        <f>IF(BF33&gt;=12,BF33-12,BF33)</f>
        <v>#NUM!</v>
      </c>
      <c r="BD33" s="51" t="e">
        <f>IF(BG33&lt;=15,"半",0)</f>
        <v>#NUM!</v>
      </c>
      <c r="BE33" s="47" t="e">
        <f>DATEDIF(BL33,BO33,"y")</f>
        <v>#NUM!</v>
      </c>
      <c r="BF33" s="48" t="e">
        <f>IF(BG33&gt;=16,DATEDIF(BL33,BO33,"ym")+1,DATEDIF(BL33,BO33,"ym"))</f>
        <v>#NUM!</v>
      </c>
      <c r="BG33" s="49" t="e">
        <f>DATEDIF(BL33,BO33,"md")</f>
        <v>#NUM!</v>
      </c>
      <c r="BH33" s="48"/>
      <c r="BI33" s="55">
        <f>IF(J34="現在",$AG$6,J34)</f>
        <v>0</v>
      </c>
      <c r="BJ33" s="48">
        <v>2</v>
      </c>
      <c r="BK33" s="57">
        <f>IF(DAY(J33)&lt;=15,J33-DAY(J33)+1,J33-DAY(J33)+16)</f>
        <v>1</v>
      </c>
      <c r="BL33" s="57">
        <f>IF(DAY(BK33)=1,BK33+15,BU33)</f>
        <v>16</v>
      </c>
      <c r="BM33" s="58"/>
      <c r="BN33" s="139">
        <f>IF(CD33&gt;=16,CB33,IF(J34="現在",$AG$6-CD33+15,J34-CD33+15))</f>
        <v>15</v>
      </c>
      <c r="BO33" s="59">
        <f>IF(DAY(BN33)=15,BN33-DAY(BN33),BN33-DAY(BN33)+15)</f>
        <v>0</v>
      </c>
      <c r="BP33" s="58"/>
      <c r="BQ33" s="58"/>
      <c r="BR33" s="56">
        <f>YEAR(J33)</f>
        <v>1900</v>
      </c>
      <c r="BS33" s="60">
        <f>MONTH(J33)+1</f>
        <v>2</v>
      </c>
      <c r="BT33" s="61" t="str">
        <f>CONCATENATE(BR33,"/",BS33,"/",1)</f>
        <v>1900/2/1</v>
      </c>
      <c r="BU33" s="61">
        <f>BT33+1-1</f>
        <v>32</v>
      </c>
      <c r="BV33" s="61">
        <f>BT33-1</f>
        <v>31</v>
      </c>
      <c r="BW33" s="56">
        <f>DAY(BV33)</f>
        <v>31</v>
      </c>
      <c r="BX33" s="56">
        <f>DAY(J33)</f>
        <v>0</v>
      </c>
      <c r="BY33" s="56">
        <f>YEAR(BI33)</f>
        <v>1900</v>
      </c>
      <c r="BZ33" s="60">
        <f>IF(MONTH(BI33)=12,MONTH(BI33)-12+1,MONTH(BI33)+1)</f>
        <v>2</v>
      </c>
      <c r="CA33" s="61" t="str">
        <f>IF(BZ33=1,CONCATENATE(BY33+1,"/",BZ33,"/",1),CONCATENATE(BY33,"/",BZ33,"/",1))</f>
        <v>1900/2/1</v>
      </c>
      <c r="CB33" s="61">
        <f>CA33-1</f>
        <v>31</v>
      </c>
      <c r="CC33" s="56">
        <f>DAY(CB33)</f>
        <v>31</v>
      </c>
      <c r="CD33" s="56">
        <f>DAY(BI33)</f>
        <v>0</v>
      </c>
    </row>
    <row r="34" spans="1:122" ht="12.6" customHeight="1">
      <c r="A34" s="229"/>
      <c r="B34" s="233"/>
      <c r="C34" s="234"/>
      <c r="D34" s="234"/>
      <c r="E34" s="234"/>
      <c r="F34" s="234"/>
      <c r="G34" s="235"/>
      <c r="H34" s="2" t="s">
        <v>24</v>
      </c>
      <c r="I34" s="2"/>
      <c r="J34" s="127"/>
      <c r="K34" s="237"/>
      <c r="L34" s="239"/>
      <c r="M34" s="241"/>
      <c r="N34" s="181"/>
      <c r="O34" s="71"/>
      <c r="P34" s="71"/>
      <c r="Q34" s="71"/>
      <c r="R34" s="71"/>
      <c r="S34" s="71"/>
      <c r="T34" s="71"/>
      <c r="U34" s="72"/>
      <c r="V34" s="72"/>
      <c r="W34" s="72"/>
      <c r="X34" s="72"/>
      <c r="Y34" s="71"/>
      <c r="Z34" s="71"/>
      <c r="AA34" s="71"/>
      <c r="AB34" s="72"/>
      <c r="AC34" s="73"/>
      <c r="AD34" s="55"/>
      <c r="AE34" s="63"/>
      <c r="AF34" s="495"/>
      <c r="AG34" s="493"/>
      <c r="AH34"/>
      <c r="AI34"/>
      <c r="AJ34" s="50"/>
      <c r="AK34" s="50"/>
      <c r="AL34" s="51"/>
      <c r="AM34" s="47"/>
      <c r="AN34" s="48"/>
      <c r="AO34" s="49"/>
      <c r="AP34" s="50"/>
      <c r="AQ34" s="50"/>
      <c r="AR34" s="51"/>
      <c r="AS34" s="47"/>
      <c r="AT34" s="48"/>
      <c r="AU34" s="49"/>
      <c r="AV34" s="50"/>
      <c r="AW34" s="50"/>
      <c r="AX34" s="51"/>
      <c r="AY34" s="47"/>
      <c r="AZ34" s="48"/>
      <c r="BA34" s="48"/>
      <c r="BB34" s="50"/>
      <c r="BC34" s="50"/>
      <c r="BD34" s="51"/>
      <c r="BE34" s="47"/>
      <c r="BF34" s="48"/>
      <c r="BG34" s="49"/>
      <c r="BH34" s="48"/>
      <c r="BI34" s="55"/>
      <c r="BJ34" s="48"/>
      <c r="BK34" s="57"/>
      <c r="BL34" s="57"/>
      <c r="BM34" s="58"/>
      <c r="BN34" s="59"/>
      <c r="BO34" s="59"/>
      <c r="BP34" s="58"/>
      <c r="BQ34" s="58"/>
      <c r="BS34" s="60"/>
      <c r="BT34" s="61"/>
      <c r="BU34" s="61"/>
      <c r="BV34" s="61"/>
      <c r="BZ34" s="60"/>
      <c r="CA34" s="61"/>
      <c r="CB34" s="61"/>
    </row>
    <row r="35" spans="1:122" ht="12.6" customHeight="1">
      <c r="A35" s="228"/>
      <c r="B35" s="230"/>
      <c r="C35" s="231"/>
      <c r="D35" s="231"/>
      <c r="E35" s="231"/>
      <c r="F35" s="231"/>
      <c r="G35" s="232"/>
      <c r="H35" s="1" t="s">
        <v>23</v>
      </c>
      <c r="I35" s="9"/>
      <c r="J35" s="128"/>
      <c r="K35" s="236" t="str">
        <f>IF($J35&lt;&gt;"",IF($AF35="0-",AP35,IF($AF35="+0",AV35,IF($AF35="+-",BB35,AJ35))),"")</f>
        <v/>
      </c>
      <c r="L35" s="238" t="str">
        <f>IF($J35&lt;&gt;"",IF($AF35="0-",AQ35,IF($AF35="+0",AW35,IF($AF35="+-",BC35,AK35))),"")</f>
        <v/>
      </c>
      <c r="M35" s="240" t="str">
        <f>IF($J35&lt;&gt;"",IF($AF35="0-",AR35,IF($AF35="+0",AX35,IF($AF35="+-",BD35,AL35))),"")</f>
        <v/>
      </c>
      <c r="N35" s="6"/>
      <c r="O35" s="6"/>
      <c r="P35" s="6"/>
      <c r="Q35" s="6"/>
      <c r="R35" s="6"/>
      <c r="S35" s="6"/>
      <c r="T35" s="6"/>
      <c r="U35" s="65"/>
      <c r="V35" s="65"/>
      <c r="W35" s="65"/>
      <c r="X35" s="65"/>
      <c r="Y35" s="6"/>
      <c r="Z35" s="6"/>
      <c r="AA35" s="6"/>
      <c r="AB35" s="65"/>
      <c r="AC35" s="144"/>
      <c r="AD35" s="55"/>
      <c r="AE35" s="63"/>
      <c r="AF35" s="490"/>
      <c r="AG35" s="492" t="str">
        <f>IF(AF35&lt;&gt;"",VLOOKUP(AF35,$AH$15:$AI$16,2),"")</f>
        <v/>
      </c>
      <c r="AH35"/>
      <c r="AI35"/>
      <c r="AJ35" s="50">
        <f>IF(AN35&gt;=12,DATEDIF(BK35,BN35,"y")+1,DATEDIF(BK35,BN35,"y"))</f>
        <v>0</v>
      </c>
      <c r="AK35" s="50">
        <f>IF(AN35&gt;=12,AN35-12,AN35)</f>
        <v>0</v>
      </c>
      <c r="AL35" s="51" t="str">
        <f>IF(AO35&lt;=15,"半",0)</f>
        <v>半</v>
      </c>
      <c r="AM35" s="47">
        <f>DATEDIF(BK35,BN35,"y")</f>
        <v>0</v>
      </c>
      <c r="AN35" s="48">
        <f>IF(AO35&gt;=16,DATEDIF(BK35,BN35,"ym")+1,DATEDIF(BK35,BN35,"ym"))</f>
        <v>0</v>
      </c>
      <c r="AO35" s="49">
        <f>DATEDIF(BK35,BN35,"md")</f>
        <v>14</v>
      </c>
      <c r="AP35" s="50" t="e">
        <f>IF(AT35&gt;=12,DATEDIF(BK35,BO35,"y")+1,DATEDIF(BK35,BO35,"y"))</f>
        <v>#NUM!</v>
      </c>
      <c r="AQ35" s="50" t="e">
        <f>IF(AT35&gt;=12,AT35-12,AT35)</f>
        <v>#NUM!</v>
      </c>
      <c r="AR35" s="51" t="e">
        <f>IF(AU35&lt;=15,"半",0)</f>
        <v>#NUM!</v>
      </c>
      <c r="AS35" s="47" t="e">
        <f>DATEDIF(BK35,BO35,"y")</f>
        <v>#NUM!</v>
      </c>
      <c r="AT35" s="48" t="e">
        <f>IF(AU35&gt;=16,DATEDIF(BK35,BO35,"ym")+1,DATEDIF(BK35,BO35,"ym"))</f>
        <v>#NUM!</v>
      </c>
      <c r="AU35" s="49" t="e">
        <f>DATEDIF(BK35,BO35,"md")</f>
        <v>#NUM!</v>
      </c>
      <c r="AV35" s="50" t="e">
        <f>IF(AZ35&gt;=12,DATEDIF(BL35,BN35,"y")+1,DATEDIF(BL35,BN35,"y"))</f>
        <v>#NUM!</v>
      </c>
      <c r="AW35" s="50" t="e">
        <f>IF(AZ35&gt;=12,AZ35-12,AZ35)</f>
        <v>#NUM!</v>
      </c>
      <c r="AX35" s="51" t="e">
        <f>IF(BA35&lt;=15,"半",0)</f>
        <v>#NUM!</v>
      </c>
      <c r="AY35" s="47" t="e">
        <f>DATEDIF(BL35,BN35,"y")</f>
        <v>#NUM!</v>
      </c>
      <c r="AZ35" s="48" t="e">
        <f>IF(BA35&gt;=16,DATEDIF(BL35,BN35,"ym")+1,DATEDIF(BL35,BN35,"ym"))</f>
        <v>#NUM!</v>
      </c>
      <c r="BA35" s="48" t="e">
        <f>DATEDIF(BL35,BN35,"md")</f>
        <v>#NUM!</v>
      </c>
      <c r="BB35" s="50" t="e">
        <f>IF(BF35&gt;=12,DATEDIF(BL35,BO35,"y")+1,DATEDIF(BL35,BO35,"y"))</f>
        <v>#NUM!</v>
      </c>
      <c r="BC35" s="50" t="e">
        <f>IF(BF35&gt;=12,BF35-12,BF35)</f>
        <v>#NUM!</v>
      </c>
      <c r="BD35" s="51" t="e">
        <f>IF(BG35&lt;=15,"半",0)</f>
        <v>#NUM!</v>
      </c>
      <c r="BE35" s="47" t="e">
        <f>DATEDIF(BL35,BO35,"y")</f>
        <v>#NUM!</v>
      </c>
      <c r="BF35" s="48" t="e">
        <f>IF(BG35&gt;=16,DATEDIF(BL35,BO35,"ym")+1,DATEDIF(BL35,BO35,"ym"))</f>
        <v>#NUM!</v>
      </c>
      <c r="BG35" s="49" t="e">
        <f>DATEDIF(BL35,BO35,"md")</f>
        <v>#NUM!</v>
      </c>
      <c r="BH35" s="48"/>
      <c r="BI35" s="55">
        <f>IF(J36="現在",$AG$6,J36)</f>
        <v>0</v>
      </c>
      <c r="BJ35" s="48">
        <v>2</v>
      </c>
      <c r="BK35" s="57">
        <f>IF(DAY(J35)&lt;=15,J35-DAY(J35)+1,J35-DAY(J35)+16)</f>
        <v>1</v>
      </c>
      <c r="BL35" s="57">
        <f>IF(DAY(BK35)=1,BK35+15,BU35)</f>
        <v>16</v>
      </c>
      <c r="BM35" s="58"/>
      <c r="BN35" s="139">
        <f>IF(CD35&gt;=16,CB35,IF(J36="現在",$AG$6-CD35+15,J36-CD35+15))</f>
        <v>15</v>
      </c>
      <c r="BO35" s="59">
        <f>IF(DAY(BN35)=15,BN35-DAY(BN35),BN35-DAY(BN35)+15)</f>
        <v>0</v>
      </c>
      <c r="BP35" s="58"/>
      <c r="BQ35" s="58"/>
      <c r="BR35" s="56">
        <f>YEAR(J35)</f>
        <v>1900</v>
      </c>
      <c r="BS35" s="60">
        <f>MONTH(J35)+1</f>
        <v>2</v>
      </c>
      <c r="BT35" s="61" t="str">
        <f>CONCATENATE(BR35,"/",BS35,"/",1)</f>
        <v>1900/2/1</v>
      </c>
      <c r="BU35" s="61">
        <f>BT35+1-1</f>
        <v>32</v>
      </c>
      <c r="BV35" s="61">
        <f>BT35-1</f>
        <v>31</v>
      </c>
      <c r="BW35" s="56">
        <f>DAY(BV35)</f>
        <v>31</v>
      </c>
      <c r="BX35" s="56">
        <f>DAY(J35)</f>
        <v>0</v>
      </c>
      <c r="BY35" s="56">
        <f>YEAR(BI35)</f>
        <v>1900</v>
      </c>
      <c r="BZ35" s="60">
        <f>IF(MONTH(BI35)=12,MONTH(BI35)-12+1,MONTH(BI35)+1)</f>
        <v>2</v>
      </c>
      <c r="CA35" s="61" t="str">
        <f>IF(BZ35=1,CONCATENATE(BY35+1,"/",BZ35,"/",1),CONCATENATE(BY35,"/",BZ35,"/",1))</f>
        <v>1900/2/1</v>
      </c>
      <c r="CB35" s="61">
        <f>CA35-1</f>
        <v>31</v>
      </c>
      <c r="CC35" s="56">
        <f>DAY(CB35)</f>
        <v>31</v>
      </c>
      <c r="CD35" s="56">
        <f>DAY(BI35)</f>
        <v>0</v>
      </c>
    </row>
    <row r="36" spans="1:122" ht="12.6" customHeight="1">
      <c r="A36" s="229"/>
      <c r="B36" s="233"/>
      <c r="C36" s="234"/>
      <c r="D36" s="234"/>
      <c r="E36" s="234"/>
      <c r="F36" s="234"/>
      <c r="G36" s="235"/>
      <c r="H36" s="2" t="s">
        <v>24</v>
      </c>
      <c r="I36" s="2"/>
      <c r="J36" s="127"/>
      <c r="K36" s="237"/>
      <c r="L36" s="239"/>
      <c r="M36" s="241"/>
      <c r="N36" s="6"/>
      <c r="O36" s="6"/>
      <c r="P36" s="6"/>
      <c r="Q36" s="6"/>
      <c r="R36" s="6"/>
      <c r="S36" s="6"/>
      <c r="T36" s="6"/>
      <c r="U36" s="65"/>
      <c r="V36" s="65"/>
      <c r="W36" s="65"/>
      <c r="X36" s="65"/>
      <c r="Y36" s="6"/>
      <c r="Z36" s="6"/>
      <c r="AA36" s="6"/>
      <c r="AB36" s="65"/>
      <c r="AC36" s="144"/>
      <c r="AD36" s="55"/>
      <c r="AE36" s="63"/>
      <c r="AF36" s="491"/>
      <c r="AG36" s="493"/>
      <c r="AH36"/>
      <c r="AI36"/>
      <c r="AJ36" s="50"/>
      <c r="AK36" s="50"/>
      <c r="AL36" s="51"/>
      <c r="AM36" s="47"/>
      <c r="AN36" s="48"/>
      <c r="AO36" s="49"/>
      <c r="AP36" s="50"/>
      <c r="AQ36" s="50"/>
      <c r="AR36" s="51"/>
      <c r="AS36" s="47"/>
      <c r="AT36" s="48"/>
      <c r="AU36" s="49"/>
      <c r="AV36" s="50"/>
      <c r="AW36" s="50"/>
      <c r="AX36" s="51"/>
      <c r="AY36" s="47"/>
      <c r="AZ36" s="48"/>
      <c r="BA36" s="48"/>
      <c r="BB36" s="50"/>
      <c r="BC36" s="50"/>
      <c r="BD36" s="51"/>
      <c r="BE36" s="47"/>
      <c r="BF36" s="48"/>
      <c r="BG36" s="49"/>
      <c r="BH36" s="48"/>
      <c r="BI36" s="55"/>
      <c r="BJ36" s="48"/>
      <c r="BK36" s="57"/>
      <c r="BL36" s="57"/>
      <c r="BM36" s="58"/>
      <c r="BN36" s="59"/>
      <c r="BO36" s="59"/>
      <c r="BP36" s="58"/>
      <c r="BQ36" s="58"/>
      <c r="BS36" s="60"/>
      <c r="BT36" s="61"/>
      <c r="BU36" s="61"/>
      <c r="BV36" s="61"/>
      <c r="BZ36" s="60"/>
      <c r="CA36" s="61"/>
      <c r="CB36" s="61"/>
    </row>
    <row r="37" spans="1:122" ht="12.6" customHeight="1">
      <c r="A37" s="228"/>
      <c r="B37" s="230"/>
      <c r="C37" s="231"/>
      <c r="D37" s="231"/>
      <c r="E37" s="231"/>
      <c r="F37" s="231"/>
      <c r="G37" s="232"/>
      <c r="H37" s="1" t="s">
        <v>23</v>
      </c>
      <c r="I37" s="9"/>
      <c r="J37" s="128"/>
      <c r="K37" s="236" t="str">
        <f>IF($J37&lt;&gt;"",IF($AF37="0-",AP37,IF($AF37="+0",AV37,IF($AF37="+-",BB37,AJ37))),"")</f>
        <v/>
      </c>
      <c r="L37" s="238" t="str">
        <f>IF($J37&lt;&gt;"",IF($AF37="0-",AQ37,IF($AF37="+0",AW37,IF($AF37="+-",BC37,AK37))),"")</f>
        <v/>
      </c>
      <c r="M37" s="240" t="str">
        <f>IF($J37&lt;&gt;"",IF($AF37="0-",AR37,IF($AF37="+0",AX37,IF($AF37="+-",BD37,AL37))),"")</f>
        <v/>
      </c>
      <c r="N37" s="71"/>
      <c r="O37" s="71"/>
      <c r="P37" s="71"/>
      <c r="Q37" s="71"/>
      <c r="R37" s="71"/>
      <c r="S37" s="71"/>
      <c r="T37" s="71"/>
      <c r="U37" s="72"/>
      <c r="V37" s="72"/>
      <c r="W37" s="72"/>
      <c r="X37" s="72"/>
      <c r="Y37" s="71"/>
      <c r="Z37" s="71"/>
      <c r="AA37" s="71"/>
      <c r="AB37" s="72"/>
      <c r="AC37" s="73"/>
      <c r="AD37" s="131"/>
      <c r="AE37" s="63"/>
      <c r="AF37" s="490"/>
      <c r="AG37" s="492" t="str">
        <f>IF(AF37&lt;&gt;"",VLOOKUP(AF37,$AH$15:$AI$16,2),"")</f>
        <v/>
      </c>
      <c r="AH37"/>
      <c r="AI37"/>
      <c r="AJ37" s="50">
        <f>IF(AN37&gt;=12,DATEDIF(BK37,BN37,"y")+1,DATEDIF(BK37,BN37,"y"))</f>
        <v>0</v>
      </c>
      <c r="AK37" s="50">
        <f>IF(AN37&gt;=12,AN37-12,AN37)</f>
        <v>0</v>
      </c>
      <c r="AL37" s="51" t="str">
        <f>IF(AO37&lt;=15,"半",0)</f>
        <v>半</v>
      </c>
      <c r="AM37" s="47">
        <f>DATEDIF(BK37,BN37,"y")</f>
        <v>0</v>
      </c>
      <c r="AN37" s="48">
        <f>IF(AO37&gt;=16,DATEDIF(BK37,BN37,"ym")+1,DATEDIF(BK37,BN37,"ym"))</f>
        <v>0</v>
      </c>
      <c r="AO37" s="49">
        <f>DATEDIF(BK37,BN37,"md")</f>
        <v>14</v>
      </c>
      <c r="AP37" s="50" t="e">
        <f>IF(AT37&gt;=12,DATEDIF(BK37,BO37,"y")+1,DATEDIF(BK37,BO37,"y"))</f>
        <v>#NUM!</v>
      </c>
      <c r="AQ37" s="50" t="e">
        <f>IF(AT37&gt;=12,AT37-12,AT37)</f>
        <v>#NUM!</v>
      </c>
      <c r="AR37" s="51" t="e">
        <f>IF(AU37&lt;=15,"半",0)</f>
        <v>#NUM!</v>
      </c>
      <c r="AS37" s="47" t="e">
        <f>DATEDIF(BK37,BO37,"y")</f>
        <v>#NUM!</v>
      </c>
      <c r="AT37" s="48" t="e">
        <f>IF(AU37&gt;=16,DATEDIF(BK37,BO37,"ym")+1,DATEDIF(BK37,BO37,"ym"))</f>
        <v>#NUM!</v>
      </c>
      <c r="AU37" s="49" t="e">
        <f>DATEDIF(BK37,BO37,"md")</f>
        <v>#NUM!</v>
      </c>
      <c r="AV37" s="50" t="e">
        <f>IF(AZ37&gt;=12,DATEDIF(BL37,BN37,"y")+1,DATEDIF(BL37,BN37,"y"))</f>
        <v>#NUM!</v>
      </c>
      <c r="AW37" s="50" t="e">
        <f>IF(AZ37&gt;=12,AZ37-12,AZ37)</f>
        <v>#NUM!</v>
      </c>
      <c r="AX37" s="51" t="e">
        <f>IF(BA37&lt;=15,"半",0)</f>
        <v>#NUM!</v>
      </c>
      <c r="AY37" s="47" t="e">
        <f>DATEDIF(BL37,BN37,"y")</f>
        <v>#NUM!</v>
      </c>
      <c r="AZ37" s="48" t="e">
        <f>IF(BA37&gt;=16,DATEDIF(BL37,BN37,"ym")+1,DATEDIF(BL37,BN37,"ym"))</f>
        <v>#NUM!</v>
      </c>
      <c r="BA37" s="48" t="e">
        <f>DATEDIF(BL37,BN37,"md")</f>
        <v>#NUM!</v>
      </c>
      <c r="BB37" s="50" t="e">
        <f>IF(BF37&gt;=12,DATEDIF(BL37,BO37,"y")+1,DATEDIF(BL37,BO37,"y"))</f>
        <v>#NUM!</v>
      </c>
      <c r="BC37" s="50" t="e">
        <f>IF(BF37&gt;=12,BF37-12,BF37)</f>
        <v>#NUM!</v>
      </c>
      <c r="BD37" s="51" t="e">
        <f>IF(BG37&lt;=15,"半",0)</f>
        <v>#NUM!</v>
      </c>
      <c r="BE37" s="47" t="e">
        <f>DATEDIF(BL37,BO37,"y")</f>
        <v>#NUM!</v>
      </c>
      <c r="BF37" s="48" t="e">
        <f>IF(BG37&gt;=16,DATEDIF(BL37,BO37,"ym")+1,DATEDIF(BL37,BO37,"ym"))</f>
        <v>#NUM!</v>
      </c>
      <c r="BG37" s="49" t="e">
        <f>DATEDIF(BL37,BO37,"md")</f>
        <v>#NUM!</v>
      </c>
      <c r="BH37" s="48"/>
      <c r="BI37" s="55">
        <f>IF(J38="現在",$AG$6,J38)</f>
        <v>0</v>
      </c>
      <c r="BJ37" s="48">
        <v>2</v>
      </c>
      <c r="BK37" s="57">
        <f>IF(DAY(J37)&lt;=15,J37-DAY(J37)+1,J37-DAY(J37)+16)</f>
        <v>1</v>
      </c>
      <c r="BL37" s="57">
        <f>IF(DAY(BK37)=1,BK37+15,BU37)</f>
        <v>16</v>
      </c>
      <c r="BM37" s="58"/>
      <c r="BN37" s="139">
        <f>IF(CD37&gt;=16,CB37,IF(J38="現在",$AG$6-CD37+15,J38-CD37+15))</f>
        <v>15</v>
      </c>
      <c r="BO37" s="59">
        <f>IF(DAY(BN37)=15,BN37-DAY(BN37),BN37-DAY(BN37)+15)</f>
        <v>0</v>
      </c>
      <c r="BP37" s="58"/>
      <c r="BQ37" s="58"/>
      <c r="BR37" s="56">
        <f>YEAR(J37)</f>
        <v>1900</v>
      </c>
      <c r="BS37" s="60">
        <f>MONTH(J37)+1</f>
        <v>2</v>
      </c>
      <c r="BT37" s="61" t="str">
        <f>CONCATENATE(BR37,"/",BS37,"/",1)</f>
        <v>1900/2/1</v>
      </c>
      <c r="BU37" s="61">
        <f>BT37+1-1</f>
        <v>32</v>
      </c>
      <c r="BV37" s="61">
        <f>BT37-1</f>
        <v>31</v>
      </c>
      <c r="BW37" s="56">
        <f>DAY(BV37)</f>
        <v>31</v>
      </c>
      <c r="BX37" s="56">
        <f>DAY(J37)</f>
        <v>0</v>
      </c>
      <c r="BY37" s="56">
        <f>YEAR(BI37)</f>
        <v>1900</v>
      </c>
      <c r="BZ37" s="60">
        <f>IF(MONTH(BI37)=12,MONTH(BI37)-12+1,MONTH(BI37)+1)</f>
        <v>2</v>
      </c>
      <c r="CA37" s="61" t="str">
        <f>IF(BZ37=1,CONCATENATE(BY37+1,"/",BZ37,"/",1),CONCATENATE(BY37,"/",BZ37,"/",1))</f>
        <v>1900/2/1</v>
      </c>
      <c r="CB37" s="61">
        <f>CA37-1</f>
        <v>31</v>
      </c>
      <c r="CC37" s="56">
        <f>DAY(CB37)</f>
        <v>31</v>
      </c>
      <c r="CD37" s="56">
        <f>DAY(BI37)</f>
        <v>0</v>
      </c>
    </row>
    <row r="38" spans="1:122" ht="12.6" customHeight="1">
      <c r="A38" s="229"/>
      <c r="B38" s="233"/>
      <c r="C38" s="234"/>
      <c r="D38" s="234"/>
      <c r="E38" s="234"/>
      <c r="F38" s="234"/>
      <c r="G38" s="235"/>
      <c r="H38" s="2" t="s">
        <v>24</v>
      </c>
      <c r="I38" s="2"/>
      <c r="J38" s="127"/>
      <c r="K38" s="237"/>
      <c r="L38" s="239"/>
      <c r="M38" s="241"/>
      <c r="N38" s="71"/>
      <c r="O38" s="71"/>
      <c r="P38" s="71"/>
      <c r="Q38" s="71"/>
      <c r="R38" s="71"/>
      <c r="S38" s="71"/>
      <c r="T38" s="71"/>
      <c r="U38" s="72"/>
      <c r="V38" s="72"/>
      <c r="W38" s="72"/>
      <c r="X38" s="72"/>
      <c r="Y38" s="71"/>
      <c r="Z38" s="71"/>
      <c r="AA38" s="71"/>
      <c r="AB38" s="72"/>
      <c r="AC38" s="73"/>
      <c r="AD38" s="131"/>
      <c r="AE38" s="63"/>
      <c r="AF38" s="491"/>
      <c r="AG38" s="493"/>
      <c r="AH38"/>
      <c r="AI38"/>
      <c r="AJ38" s="50"/>
      <c r="AK38" s="50"/>
      <c r="AL38" s="51"/>
      <c r="AM38" s="47"/>
      <c r="AN38" s="48"/>
      <c r="AO38" s="49"/>
      <c r="AP38" s="50"/>
      <c r="AQ38" s="50"/>
      <c r="AR38" s="51"/>
      <c r="AS38" s="47"/>
      <c r="AT38" s="48"/>
      <c r="AU38" s="49"/>
      <c r="AV38" s="50"/>
      <c r="AW38" s="50"/>
      <c r="AX38" s="51"/>
      <c r="AY38" s="47"/>
      <c r="AZ38" s="48"/>
      <c r="BA38" s="48"/>
      <c r="BB38" s="50"/>
      <c r="BC38" s="50"/>
      <c r="BD38" s="51"/>
      <c r="BE38" s="47"/>
      <c r="BF38" s="48"/>
      <c r="BG38" s="49"/>
      <c r="BH38" s="48"/>
      <c r="BI38" s="55"/>
      <c r="BJ38" s="48"/>
      <c r="BK38" s="57"/>
      <c r="BL38" s="57"/>
      <c r="BM38" s="58"/>
      <c r="BN38" s="59"/>
      <c r="BO38" s="59"/>
      <c r="BP38" s="58"/>
      <c r="BQ38" s="58"/>
      <c r="BS38" s="60"/>
      <c r="BT38" s="61"/>
      <c r="BU38" s="61"/>
      <c r="BV38" s="61"/>
      <c r="BZ38" s="60"/>
      <c r="CA38" s="61"/>
      <c r="CB38" s="61"/>
    </row>
    <row r="39" spans="1:122" ht="12.6" customHeight="1">
      <c r="A39" s="228"/>
      <c r="B39" s="230"/>
      <c r="C39" s="231"/>
      <c r="D39" s="231"/>
      <c r="E39" s="231"/>
      <c r="F39" s="231"/>
      <c r="G39" s="232"/>
      <c r="H39" s="1" t="s">
        <v>23</v>
      </c>
      <c r="I39" s="9"/>
      <c r="J39" s="128"/>
      <c r="K39" s="472" t="str">
        <f>IF($J39&lt;&gt;"",IF($AF39="0-",AP39,IF($AF39="+0",AV39,IF($AF39="+-",BB39,AJ39))),"")</f>
        <v/>
      </c>
      <c r="L39" s="238" t="str">
        <f>IF($J39&lt;&gt;"",IF($AF39="0-",AQ39,IF($AF39="+0",AW39,IF($AF39="+-",BC39,AK39))),"")</f>
        <v/>
      </c>
      <c r="M39" s="240" t="str">
        <f>IF($J39&lt;&gt;"",IF($AF39="0-",AR39,IF($AF39="+0",AX39,IF($AF39="+-",BD39,AL39))),"")</f>
        <v/>
      </c>
      <c r="N39" s="105"/>
      <c r="O39" s="106"/>
      <c r="P39" s="308" t="s">
        <v>140</v>
      </c>
      <c r="Q39" s="309"/>
      <c r="R39" s="309"/>
      <c r="S39" s="309"/>
      <c r="T39" s="309"/>
      <c r="U39" s="310" t="s">
        <v>83</v>
      </c>
      <c r="V39" s="311"/>
      <c r="W39" s="308" t="s">
        <v>140</v>
      </c>
      <c r="X39" s="309"/>
      <c r="Y39" s="309"/>
      <c r="Z39" s="309"/>
      <c r="AA39" s="309"/>
      <c r="AB39" s="310" t="s">
        <v>83</v>
      </c>
      <c r="AC39" s="312"/>
      <c r="AD39" s="99"/>
      <c r="AE39" s="63"/>
      <c r="AF39" s="490"/>
      <c r="AG39" s="492" t="str">
        <f>IF(AF39&lt;&gt;"",VLOOKUP(AF39,$AH$15:$AI$16,2),"")</f>
        <v/>
      </c>
      <c r="AH39"/>
      <c r="AI39"/>
      <c r="AJ39" s="50">
        <f>IF(AN39&gt;=12,DATEDIF(BK39,BN39,"y")+1,DATEDIF(BK39,BN39,"y"))</f>
        <v>0</v>
      </c>
      <c r="AK39" s="50">
        <f>IF(AN39&gt;=12,AN39-12,AN39)</f>
        <v>0</v>
      </c>
      <c r="AL39" s="51" t="str">
        <f>IF(AO39&lt;=15,"半",0)</f>
        <v>半</v>
      </c>
      <c r="AM39" s="68">
        <f>DATEDIF(BK39,BN39,"y")</f>
        <v>0</v>
      </c>
      <c r="AN39" s="69">
        <f>IF(AO39&gt;=16,DATEDIF(BK39,BN39,"ym")+1,DATEDIF(BK39,BN39,"ym"))</f>
        <v>0</v>
      </c>
      <c r="AO39" s="70">
        <f>DATEDIF(BK39,BN39,"md")</f>
        <v>14</v>
      </c>
      <c r="AP39" s="50" t="e">
        <f>IF(AT39&gt;=12,DATEDIF(BK39,BO39,"y")+1,DATEDIF(BK39,BO39,"y"))</f>
        <v>#NUM!</v>
      </c>
      <c r="AQ39" s="50" t="e">
        <f>IF(AT39&gt;=12,AT39-12,AT39)</f>
        <v>#NUM!</v>
      </c>
      <c r="AR39" s="51" t="e">
        <f>IF(AU39&lt;=15,"半",0)</f>
        <v>#NUM!</v>
      </c>
      <c r="AS39" s="68" t="e">
        <f>DATEDIF(BK39,BO39,"y")</f>
        <v>#NUM!</v>
      </c>
      <c r="AT39" s="69" t="e">
        <f>IF(AU39&gt;=16,DATEDIF(BK39,BO39,"ym")+1,DATEDIF(BK39,BO39,"ym"))</f>
        <v>#NUM!</v>
      </c>
      <c r="AU39" s="70" t="e">
        <f>DATEDIF(BK39,BO39,"md")</f>
        <v>#NUM!</v>
      </c>
      <c r="AV39" s="50" t="e">
        <f>IF(AZ39&gt;=12,DATEDIF(BL39,BN39,"y")+1,DATEDIF(BL39,BN39,"y"))</f>
        <v>#NUM!</v>
      </c>
      <c r="AW39" s="50" t="e">
        <f>IF(AZ39&gt;=12,AZ39-12,AZ39)</f>
        <v>#NUM!</v>
      </c>
      <c r="AX39" s="51" t="e">
        <f>IF(BA39&lt;=15,"半",0)</f>
        <v>#NUM!</v>
      </c>
      <c r="AY39" s="68" t="e">
        <f>DATEDIF(BL39,BN39,"y")</f>
        <v>#NUM!</v>
      </c>
      <c r="AZ39" s="69" t="e">
        <f>IF(BA39&gt;=16,DATEDIF(BL39,BN39,"ym")+1,DATEDIF(BL39,BN39,"ym"))</f>
        <v>#NUM!</v>
      </c>
      <c r="BA39" s="69" t="e">
        <f>DATEDIF(BL39,BN39,"md")</f>
        <v>#NUM!</v>
      </c>
      <c r="BB39" s="50" t="e">
        <f>IF(BF39&gt;=12,DATEDIF(BL39,BO39,"y")+1,DATEDIF(BL39,BO39,"y"))</f>
        <v>#NUM!</v>
      </c>
      <c r="BC39" s="50" t="e">
        <f>IF(BF39&gt;=12,BF39-12,BF39)</f>
        <v>#NUM!</v>
      </c>
      <c r="BD39" s="51" t="e">
        <f>IF(BG39&lt;=15,"半",0)</f>
        <v>#NUM!</v>
      </c>
      <c r="BE39" s="68" t="e">
        <f>DATEDIF(BL39,BO39,"y")</f>
        <v>#NUM!</v>
      </c>
      <c r="BF39" s="69" t="e">
        <f>IF(BG39&gt;=16,DATEDIF(BL39,BO39,"ym")+1,DATEDIF(BL39,BO39,"ym"))</f>
        <v>#NUM!</v>
      </c>
      <c r="BG39" s="70" t="e">
        <f>DATEDIF(BL39,BO39,"md")</f>
        <v>#NUM!</v>
      </c>
      <c r="BH39" s="48"/>
      <c r="BI39" s="55">
        <f>IF(J40="現在",$AG$6,J40)</f>
        <v>0</v>
      </c>
      <c r="BJ39" s="48">
        <v>0</v>
      </c>
      <c r="BK39" s="57">
        <f>IF(DAY(J39)&lt;=15,J39-DAY(J39)+1,J39-DAY(J39)+16)</f>
        <v>1</v>
      </c>
      <c r="BL39" s="57">
        <f>IF(DAY(BK39)=1,BK39+15,BU39)</f>
        <v>16</v>
      </c>
      <c r="BM39" s="58"/>
      <c r="BN39" s="139">
        <f>IF(CD39&gt;=16,CB39,IF(J40="現在",$AG$6-CD39+15,J40-CD39+15))</f>
        <v>15</v>
      </c>
      <c r="BO39" s="59">
        <f>IF(DAY(BN39)=15,BN39-DAY(BN39),BN39-DAY(BN39)+15)</f>
        <v>0</v>
      </c>
      <c r="BP39" s="58"/>
      <c r="BQ39" s="58"/>
      <c r="BR39" s="56">
        <f>YEAR(J39)</f>
        <v>1900</v>
      </c>
      <c r="BS39" s="60">
        <f>MONTH(J39)+1</f>
        <v>2</v>
      </c>
      <c r="BT39" s="61" t="str">
        <f>CONCATENATE(BR39,"/",BS39,"/",1)</f>
        <v>1900/2/1</v>
      </c>
      <c r="BU39" s="61">
        <f>BT39+1-1</f>
        <v>32</v>
      </c>
      <c r="BV39" s="61">
        <f>BT39-1</f>
        <v>31</v>
      </c>
      <c r="BW39" s="56">
        <f>DAY(BV39)</f>
        <v>31</v>
      </c>
      <c r="BX39" s="56">
        <f>DAY(J39)</f>
        <v>0</v>
      </c>
      <c r="BY39" s="56">
        <f>YEAR(BI39)</f>
        <v>1900</v>
      </c>
      <c r="BZ39" s="60">
        <f>IF(MONTH(BI39)=12,MONTH(BI39)-12+1,MONTH(BI39)+1)</f>
        <v>2</v>
      </c>
      <c r="CA39" s="61" t="str">
        <f>IF(BZ39=1,CONCATENATE(BY39+1,"/",BZ39,"/",1),CONCATENATE(BY39,"/",BZ39,"/",1))</f>
        <v>1900/2/1</v>
      </c>
      <c r="CB39" s="61">
        <f>CA39-1</f>
        <v>31</v>
      </c>
      <c r="CC39" s="56">
        <f>DAY(CB39)</f>
        <v>31</v>
      </c>
      <c r="CD39" s="56">
        <f>DAY(BI39)</f>
        <v>0</v>
      </c>
    </row>
    <row r="40" spans="1:122" ht="12.6" customHeight="1">
      <c r="A40" s="229"/>
      <c r="B40" s="233"/>
      <c r="C40" s="234"/>
      <c r="D40" s="234"/>
      <c r="E40" s="234"/>
      <c r="F40" s="234"/>
      <c r="G40" s="235"/>
      <c r="H40" s="2" t="s">
        <v>24</v>
      </c>
      <c r="I40" s="2"/>
      <c r="J40" s="127"/>
      <c r="K40" s="498"/>
      <c r="L40" s="239"/>
      <c r="M40" s="241"/>
      <c r="N40" s="313" t="s">
        <v>101</v>
      </c>
      <c r="O40" s="243"/>
      <c r="P40" s="314" t="s">
        <v>66</v>
      </c>
      <c r="Q40" s="315"/>
      <c r="R40" s="359"/>
      <c r="S40" s="360"/>
      <c r="T40" s="360"/>
      <c r="U40" s="360"/>
      <c r="V40" s="506"/>
      <c r="W40" s="314" t="s">
        <v>66</v>
      </c>
      <c r="X40" s="315"/>
      <c r="Y40" s="359"/>
      <c r="Z40" s="360"/>
      <c r="AA40" s="360"/>
      <c r="AB40" s="360"/>
      <c r="AC40" s="361"/>
      <c r="AD40" s="100"/>
      <c r="AE40" s="63"/>
      <c r="AF40" s="491"/>
      <c r="AG40" s="493"/>
      <c r="AH40"/>
      <c r="AI40"/>
      <c r="AJ40" s="50"/>
      <c r="AK40" s="50"/>
      <c r="AL40" s="51"/>
      <c r="AM40" s="47"/>
      <c r="AN40" s="48"/>
      <c r="AO40" s="49"/>
      <c r="AP40" s="50"/>
      <c r="AQ40" s="50"/>
      <c r="AR40" s="51"/>
      <c r="AS40" s="47"/>
      <c r="AT40" s="48"/>
      <c r="AU40" s="49"/>
      <c r="AV40" s="50"/>
      <c r="AW40" s="50"/>
      <c r="AX40" s="51"/>
      <c r="AY40" s="47"/>
      <c r="AZ40" s="48"/>
      <c r="BA40" s="48"/>
      <c r="BB40" s="50"/>
      <c r="BC40" s="50"/>
      <c r="BD40" s="51"/>
      <c r="BE40" s="47"/>
      <c r="BF40" s="48"/>
      <c r="BG40" s="49"/>
      <c r="BH40" s="48"/>
      <c r="BI40" s="55"/>
      <c r="BJ40" s="48"/>
      <c r="BK40" s="57"/>
      <c r="BL40" s="57"/>
      <c r="BM40" s="58"/>
      <c r="BN40" s="59"/>
      <c r="BO40" s="59"/>
      <c r="BP40" s="58"/>
      <c r="BQ40" s="58"/>
      <c r="BS40" s="60"/>
      <c r="BT40" s="61"/>
      <c r="BU40" s="61"/>
      <c r="BV40" s="61"/>
      <c r="BZ40" s="60"/>
      <c r="CA40" s="61"/>
      <c r="CB40" s="61"/>
    </row>
    <row r="41" spans="1:122" ht="12.6" customHeight="1">
      <c r="A41" s="228"/>
      <c r="B41" s="230"/>
      <c r="C41" s="231"/>
      <c r="D41" s="231"/>
      <c r="E41" s="231"/>
      <c r="F41" s="231"/>
      <c r="G41" s="232"/>
      <c r="H41" s="9" t="s">
        <v>23</v>
      </c>
      <c r="I41" s="9"/>
      <c r="J41" s="128"/>
      <c r="K41" s="439" t="str">
        <f>IF($J41&lt;&gt;"",IF($AF41="0-",AP41,IF($AF41="+0",AV41,IF($AF41="+-",BB41,AJ41))),"")</f>
        <v/>
      </c>
      <c r="L41" s="238" t="str">
        <f>IF($J41&lt;&gt;"",IF($AF41="0-",AQ41,IF($AF41="+0",AW41,IF($AF41="+-",BC41,AK41))),"")</f>
        <v/>
      </c>
      <c r="M41" s="240" t="str">
        <f>IF($J41&lt;&gt;"",IF($AF41="0-",AR41,IF($AF41="+0",AX41,IF($AF41="+-",BD41,AL41))),"")</f>
        <v/>
      </c>
      <c r="N41" s="313"/>
      <c r="O41" s="243"/>
      <c r="P41" s="266"/>
      <c r="Q41" s="267"/>
      <c r="R41" s="362"/>
      <c r="S41" s="363"/>
      <c r="T41" s="363"/>
      <c r="U41" s="363"/>
      <c r="V41" s="507"/>
      <c r="W41" s="266"/>
      <c r="X41" s="267"/>
      <c r="Y41" s="362"/>
      <c r="Z41" s="363"/>
      <c r="AA41" s="363"/>
      <c r="AB41" s="363"/>
      <c r="AC41" s="364"/>
      <c r="AD41" s="101"/>
      <c r="AE41" s="63"/>
      <c r="AF41" s="490"/>
      <c r="AG41" s="492" t="str">
        <f>IF(AF41&lt;&gt;"",VLOOKUP(AF41,$AH$15:$AI$16,2),"")</f>
        <v/>
      </c>
      <c r="AH41"/>
      <c r="AI41"/>
      <c r="AJ41" s="50">
        <f>IF(AN41&gt;=12,DATEDIF(BK41,BN41,"y")+1,DATEDIF(BK41,BN41,"y"))</f>
        <v>0</v>
      </c>
      <c r="AK41" s="50">
        <f>IF(AN41&gt;=12,AN41-12,AN41)</f>
        <v>0</v>
      </c>
      <c r="AL41" s="51" t="str">
        <f>IF(AO41&lt;=15,"半",0)</f>
        <v>半</v>
      </c>
      <c r="AM41" s="47">
        <f>DATEDIF(BK41,BN41,"y")</f>
        <v>0</v>
      </c>
      <c r="AN41" s="48">
        <f>IF(AO41&gt;=16,DATEDIF(BK41,BN41,"ym")+1,DATEDIF(BK41,BN41,"ym"))</f>
        <v>0</v>
      </c>
      <c r="AO41" s="49">
        <f>DATEDIF(BK41,BN41,"md")</f>
        <v>14</v>
      </c>
      <c r="AP41" s="50" t="e">
        <f>IF(AT41&gt;=12,DATEDIF(BK41,BO41,"y")+1,DATEDIF(BK41,BO41,"y"))</f>
        <v>#NUM!</v>
      </c>
      <c r="AQ41" s="50" t="e">
        <f>IF(AT41&gt;=12,AT41-12,AT41)</f>
        <v>#NUM!</v>
      </c>
      <c r="AR41" s="51" t="e">
        <f>IF(AU41&lt;=15,"半",0)</f>
        <v>#NUM!</v>
      </c>
      <c r="AS41" s="47" t="e">
        <f>DATEDIF(BK41,BO41,"y")</f>
        <v>#NUM!</v>
      </c>
      <c r="AT41" s="48" t="e">
        <f>IF(AU41&gt;=16,DATEDIF(BK41,BO41,"ym")+1,DATEDIF(BK41,BO41,"ym"))</f>
        <v>#NUM!</v>
      </c>
      <c r="AU41" s="49" t="e">
        <f>DATEDIF(BK41,BO41,"md")</f>
        <v>#NUM!</v>
      </c>
      <c r="AV41" s="50" t="e">
        <f>IF(AZ41&gt;=12,DATEDIF(BL41,BN41,"y")+1,DATEDIF(BL41,BN41,"y"))</f>
        <v>#NUM!</v>
      </c>
      <c r="AW41" s="50" t="e">
        <f>IF(AZ41&gt;=12,AZ41-12,AZ41)</f>
        <v>#NUM!</v>
      </c>
      <c r="AX41" s="51" t="e">
        <f>IF(BA41&lt;=15,"半",0)</f>
        <v>#NUM!</v>
      </c>
      <c r="AY41" s="47" t="e">
        <f>DATEDIF(BL41,BN41,"y")</f>
        <v>#NUM!</v>
      </c>
      <c r="AZ41" s="48" t="e">
        <f>IF(BA41&gt;=16,DATEDIF(BL41,BN41,"ym")+1,DATEDIF(BL41,BN41,"ym"))</f>
        <v>#NUM!</v>
      </c>
      <c r="BA41" s="48" t="e">
        <f>DATEDIF(BL41,BN41,"md")</f>
        <v>#NUM!</v>
      </c>
      <c r="BB41" s="50" t="e">
        <f>IF(BF41&gt;=12,DATEDIF(BL41,BO41,"y")+1,DATEDIF(BL41,BO41,"y"))</f>
        <v>#NUM!</v>
      </c>
      <c r="BC41" s="50" t="e">
        <f>IF(BF41&gt;=12,BF41-12,BF41)</f>
        <v>#NUM!</v>
      </c>
      <c r="BD41" s="51" t="e">
        <f>IF(BG41&lt;=15,"半",0)</f>
        <v>#NUM!</v>
      </c>
      <c r="BE41" s="47" t="e">
        <f>DATEDIF(BL41,BO41,"y")</f>
        <v>#NUM!</v>
      </c>
      <c r="BF41" s="48" t="e">
        <f>IF(BG41&gt;=16,DATEDIF(BL41,BO41,"ym")+1,DATEDIF(BL41,BO41,"ym"))</f>
        <v>#NUM!</v>
      </c>
      <c r="BG41" s="49" t="e">
        <f>DATEDIF(BL41,BO41,"md")</f>
        <v>#NUM!</v>
      </c>
      <c r="BH41" s="48"/>
      <c r="BI41" s="55">
        <f>IF(J42="現在",$AG$6,J42)</f>
        <v>0</v>
      </c>
      <c r="BJ41" s="48">
        <v>1</v>
      </c>
      <c r="BK41" s="57">
        <f>IF(DAY(J41)&lt;=15,J41-DAY(J41)+1,J41-DAY(J41)+16)</f>
        <v>1</v>
      </c>
      <c r="BL41" s="57">
        <f>IF(DAY(BK41)=1,BK41+15,BU41)</f>
        <v>16</v>
      </c>
      <c r="BM41" s="58"/>
      <c r="BN41" s="139">
        <f>IF(CD41&gt;=16,CB41,IF(J42="現在",$AG$6-CD41+15,J42-CD41+15))</f>
        <v>15</v>
      </c>
      <c r="BO41" s="59">
        <f>IF(DAY(BN41)=15,BN41-DAY(BN41),BN41-DAY(BN41)+15)</f>
        <v>0</v>
      </c>
      <c r="BP41" s="58"/>
      <c r="BQ41" s="58"/>
      <c r="BR41" s="56">
        <f>YEAR(J41)</f>
        <v>1900</v>
      </c>
      <c r="BS41" s="60">
        <f>MONTH(J41)+1</f>
        <v>2</v>
      </c>
      <c r="BT41" s="61" t="str">
        <f>CONCATENATE(BR41,"/",BS41,"/",1)</f>
        <v>1900/2/1</v>
      </c>
      <c r="BU41" s="61">
        <f>BT41+1-1</f>
        <v>32</v>
      </c>
      <c r="BV41" s="61">
        <f>BT41-1</f>
        <v>31</v>
      </c>
      <c r="BW41" s="56">
        <f>DAY(BV41)</f>
        <v>31</v>
      </c>
      <c r="BX41" s="56">
        <f>DAY(J41)</f>
        <v>0</v>
      </c>
      <c r="BY41" s="56">
        <f>YEAR(BI41)</f>
        <v>1900</v>
      </c>
      <c r="BZ41" s="60">
        <f>IF(MONTH(BI41)=12,MONTH(BI41)-12+1,MONTH(BI41)+1)</f>
        <v>2</v>
      </c>
      <c r="CA41" s="61" t="str">
        <f>IF(BZ41=1,CONCATENATE(BY41+1,"/",BZ41,"/",1),CONCATENATE(BY41,"/",BZ41,"/",1))</f>
        <v>1900/2/1</v>
      </c>
      <c r="CB41" s="61">
        <f>CA41-1</f>
        <v>31</v>
      </c>
      <c r="CC41" s="56">
        <f>DAY(CB41)</f>
        <v>31</v>
      </c>
      <c r="CD41" s="56">
        <f>DAY(BI41)</f>
        <v>0</v>
      </c>
    </row>
    <row r="42" spans="1:122" ht="12.6" customHeight="1">
      <c r="A42" s="229"/>
      <c r="B42" s="233"/>
      <c r="C42" s="234"/>
      <c r="D42" s="234"/>
      <c r="E42" s="234"/>
      <c r="F42" s="234"/>
      <c r="G42" s="235"/>
      <c r="H42" s="2" t="s">
        <v>24</v>
      </c>
      <c r="I42" s="2"/>
      <c r="J42" s="127"/>
      <c r="K42" s="440"/>
      <c r="L42" s="239"/>
      <c r="M42" s="241"/>
      <c r="N42" s="313"/>
      <c r="O42" s="243"/>
      <c r="P42" s="264" t="s">
        <v>53</v>
      </c>
      <c r="Q42" s="265"/>
      <c r="R42" s="285"/>
      <c r="S42" s="286"/>
      <c r="T42" s="286"/>
      <c r="U42" s="286"/>
      <c r="V42" s="222" t="s">
        <v>139</v>
      </c>
      <c r="W42" s="264" t="s">
        <v>53</v>
      </c>
      <c r="X42" s="265"/>
      <c r="Y42" s="285" t="s">
        <v>116</v>
      </c>
      <c r="Z42" s="286"/>
      <c r="AA42" s="286"/>
      <c r="AB42" s="286"/>
      <c r="AC42" s="223" t="s">
        <v>139</v>
      </c>
      <c r="AD42" s="100"/>
      <c r="AE42" s="63"/>
      <c r="AF42" s="491"/>
      <c r="AG42" s="493"/>
      <c r="AH42"/>
      <c r="AI42"/>
      <c r="AJ42" s="50"/>
      <c r="AK42" s="50"/>
      <c r="AL42" s="51"/>
      <c r="AM42" s="47"/>
      <c r="AN42" s="48"/>
      <c r="AO42" s="49"/>
      <c r="AP42" s="50"/>
      <c r="AQ42" s="50"/>
      <c r="AR42" s="51"/>
      <c r="AS42" s="47"/>
      <c r="AT42" s="48"/>
      <c r="AU42" s="49"/>
      <c r="AV42" s="50"/>
      <c r="AW42" s="50"/>
      <c r="AX42" s="51"/>
      <c r="AY42" s="47"/>
      <c r="AZ42" s="48"/>
      <c r="BA42" s="48"/>
      <c r="BB42" s="50"/>
      <c r="BC42" s="50"/>
      <c r="BD42" s="51"/>
      <c r="BE42" s="47"/>
      <c r="BF42" s="48"/>
      <c r="BG42" s="49"/>
      <c r="BH42" s="48"/>
      <c r="BI42" s="55"/>
      <c r="BJ42" s="48"/>
      <c r="BK42" s="57"/>
      <c r="BL42" s="57"/>
      <c r="BM42" s="58"/>
      <c r="BN42" s="59"/>
      <c r="BO42" s="59"/>
      <c r="BP42" s="58"/>
      <c r="BQ42" s="58"/>
      <c r="BS42" s="60"/>
      <c r="BT42" s="61"/>
      <c r="BU42" s="61"/>
      <c r="BV42" s="61"/>
      <c r="BZ42" s="60"/>
      <c r="CA42" s="61"/>
      <c r="CB42" s="61"/>
    </row>
    <row r="43" spans="1:122" ht="12.6" customHeight="1">
      <c r="A43" s="228"/>
      <c r="B43" s="353"/>
      <c r="C43" s="354"/>
      <c r="D43" s="354"/>
      <c r="E43" s="354"/>
      <c r="F43" s="354"/>
      <c r="G43" s="355"/>
      <c r="H43" s="9" t="s">
        <v>23</v>
      </c>
      <c r="I43" s="9"/>
      <c r="J43" s="128"/>
      <c r="K43" s="472" t="str">
        <f>IF($J43&lt;&gt;"",IF($AF43="0-",AP43,IF($AF43="+0",AV43,IF($AF43="+-",BB43,AJ43))),"")</f>
        <v/>
      </c>
      <c r="L43" s="238" t="str">
        <f>IF($J43&lt;&gt;"",IF($AF43="0-",AQ43,IF($AF43="+0",AW43,IF($AF43="+-",BC43,AK43))),"")</f>
        <v/>
      </c>
      <c r="M43" s="240" t="str">
        <f>IF($J43&lt;&gt;"",IF($AF43="0-",AR43,IF($AF43="+0",AX43,IF($AF43="+-",BD43,AL43))),"")</f>
        <v/>
      </c>
      <c r="N43" s="313"/>
      <c r="O43" s="243"/>
      <c r="P43" s="266"/>
      <c r="Q43" s="267"/>
      <c r="R43" s="287"/>
      <c r="S43" s="288"/>
      <c r="T43" s="288"/>
      <c r="U43" s="288"/>
      <c r="V43" s="142"/>
      <c r="W43" s="266"/>
      <c r="X43" s="267"/>
      <c r="Y43" s="287"/>
      <c r="Z43" s="288"/>
      <c r="AA43" s="288"/>
      <c r="AB43" s="288"/>
      <c r="AC43" s="141"/>
      <c r="AD43" s="99"/>
      <c r="AE43" s="55"/>
      <c r="AF43" s="490"/>
      <c r="AG43" s="492" t="str">
        <f>IF(AF43&lt;&gt;"",VLOOKUP(AF43,$AH$15:$AI$16,2),"")</f>
        <v/>
      </c>
      <c r="AH43"/>
      <c r="AI43"/>
      <c r="AJ43" s="50">
        <f>IF(AN43&gt;=12,DATEDIF(BK43,BN43,"y")+1,DATEDIF(BK43,BN43,"y"))</f>
        <v>0</v>
      </c>
      <c r="AK43" s="50">
        <f>IF(AN43&gt;=12,AN43-12,AN43)</f>
        <v>0</v>
      </c>
      <c r="AL43" s="51" t="str">
        <f>IF(AO43&lt;=15,"半",0)</f>
        <v>半</v>
      </c>
      <c r="AM43" s="47">
        <f>DATEDIF(BK43,BN43,"y")</f>
        <v>0</v>
      </c>
      <c r="AN43" s="48">
        <f>IF(AO43&gt;=16,DATEDIF(BK43,BN43,"ym")+1,DATEDIF(BK43,BN43,"ym"))</f>
        <v>0</v>
      </c>
      <c r="AO43" s="49">
        <f>DATEDIF(BK43,BN43,"md")</f>
        <v>14</v>
      </c>
      <c r="AP43" s="50" t="e">
        <f>IF(AT43&gt;=12,DATEDIF(BK43,BO43,"y")+1,DATEDIF(BK43,BO43,"y"))</f>
        <v>#NUM!</v>
      </c>
      <c r="AQ43" s="50" t="e">
        <f>IF(AT43&gt;=12,AT43-12,AT43)</f>
        <v>#NUM!</v>
      </c>
      <c r="AR43" s="51" t="e">
        <f>IF(AU43&lt;=15,"半",0)</f>
        <v>#NUM!</v>
      </c>
      <c r="AS43" s="47" t="e">
        <f>DATEDIF(BK43,BO43,"y")</f>
        <v>#NUM!</v>
      </c>
      <c r="AT43" s="48" t="e">
        <f>IF(AU43&gt;=16,DATEDIF(BK43,BO43,"ym")+1,DATEDIF(BK43,BO43,"ym"))</f>
        <v>#NUM!</v>
      </c>
      <c r="AU43" s="49" t="e">
        <f>DATEDIF(BK43,BO43,"md")</f>
        <v>#NUM!</v>
      </c>
      <c r="AV43" s="50" t="e">
        <f>IF(AZ43&gt;=12,DATEDIF(BL43,BN43,"y")+1,DATEDIF(BL43,BN43,"y"))</f>
        <v>#NUM!</v>
      </c>
      <c r="AW43" s="50" t="e">
        <f>IF(AZ43&gt;=12,AZ43-12,AZ43)</f>
        <v>#NUM!</v>
      </c>
      <c r="AX43" s="51" t="e">
        <f>IF(BA43&lt;=15,"半",0)</f>
        <v>#NUM!</v>
      </c>
      <c r="AY43" s="47" t="e">
        <f>DATEDIF(BL43,BN43,"y")</f>
        <v>#NUM!</v>
      </c>
      <c r="AZ43" s="48" t="e">
        <f>IF(BA43&gt;=16,DATEDIF(BL43,BN43,"ym")+1,DATEDIF(BL43,BN43,"ym"))</f>
        <v>#NUM!</v>
      </c>
      <c r="BA43" s="48" t="e">
        <f>DATEDIF(BL43,BN43,"md")</f>
        <v>#NUM!</v>
      </c>
      <c r="BB43" s="50" t="e">
        <f>IF(BF43&gt;=12,DATEDIF(BL43,BO43,"y")+1,DATEDIF(BL43,BO43,"y"))</f>
        <v>#NUM!</v>
      </c>
      <c r="BC43" s="50" t="e">
        <f>IF(BF43&gt;=12,BF43-12,BF43)</f>
        <v>#NUM!</v>
      </c>
      <c r="BD43" s="51" t="e">
        <f>IF(BG43&lt;=15,"半",0)</f>
        <v>#NUM!</v>
      </c>
      <c r="BE43" s="47" t="e">
        <f>DATEDIF(BL43,BO43,"y")</f>
        <v>#NUM!</v>
      </c>
      <c r="BF43" s="48" t="e">
        <f>IF(BG43&gt;=16,DATEDIF(BL43,BO43,"ym")+1,DATEDIF(BL43,BO43,"ym"))</f>
        <v>#NUM!</v>
      </c>
      <c r="BG43" s="49" t="e">
        <f>DATEDIF(BL43,BO43,"md")</f>
        <v>#NUM!</v>
      </c>
      <c r="BH43" s="48"/>
      <c r="BI43" s="55">
        <f>IF(J44="現在",$AG$6,J44)</f>
        <v>0</v>
      </c>
      <c r="BJ43" s="48">
        <v>1</v>
      </c>
      <c r="BK43" s="57">
        <f>IF(DAY(J43)&lt;=15,J43-DAY(J43)+1,J43-DAY(J43)+16)</f>
        <v>1</v>
      </c>
      <c r="BL43" s="57">
        <f>IF(DAY(BK43)=1,BK43+15,BU43)</f>
        <v>16</v>
      </c>
      <c r="BM43" s="58"/>
      <c r="BN43" s="139">
        <f>IF(CD43&gt;=16,CB43,IF(J44="現在",$AG$6-CD43+15,J44-CD43+15))</f>
        <v>15</v>
      </c>
      <c r="BO43" s="59">
        <f>IF(DAY(BN43)=15,BN43-DAY(BN43),BN43-DAY(BN43)+15)</f>
        <v>0</v>
      </c>
      <c r="BP43" s="58"/>
      <c r="BQ43" s="58"/>
      <c r="BR43" s="56">
        <f>YEAR(J43)</f>
        <v>1900</v>
      </c>
      <c r="BS43" s="60">
        <f>MONTH(J43)+1</f>
        <v>2</v>
      </c>
      <c r="BT43" s="61" t="str">
        <f>CONCATENATE(BR43,"/",BS43,"/",1)</f>
        <v>1900/2/1</v>
      </c>
      <c r="BU43" s="61">
        <f>BT43+1-1</f>
        <v>32</v>
      </c>
      <c r="BV43" s="61">
        <f>BT43-1</f>
        <v>31</v>
      </c>
      <c r="BW43" s="56">
        <f>DAY(BV43)</f>
        <v>31</v>
      </c>
      <c r="BX43" s="56">
        <f>DAY(J43)</f>
        <v>0</v>
      </c>
      <c r="BY43" s="56">
        <f>YEAR(BI43)</f>
        <v>1900</v>
      </c>
      <c r="BZ43" s="60">
        <f>IF(MONTH(BI43)=12,MONTH(BI43)-12+1,MONTH(BI43)+1)</f>
        <v>2</v>
      </c>
      <c r="CA43" s="61" t="str">
        <f>IF(BZ43=1,CONCATENATE(BY43+1,"/",BZ43,"/",1),CONCATENATE(BY43,"/",BZ43,"/",1))</f>
        <v>1900/2/1</v>
      </c>
      <c r="CB43" s="61">
        <f>CA43-1</f>
        <v>31</v>
      </c>
      <c r="CC43" s="56">
        <f>DAY(CB43)</f>
        <v>31</v>
      </c>
      <c r="CD43" s="56">
        <f>DAY(BI43)</f>
        <v>0</v>
      </c>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row>
    <row r="44" spans="1:122" ht="12.6" customHeight="1" thickBot="1">
      <c r="A44" s="229"/>
      <c r="B44" s="356"/>
      <c r="C44" s="357"/>
      <c r="D44" s="357"/>
      <c r="E44" s="357"/>
      <c r="F44" s="357"/>
      <c r="G44" s="358"/>
      <c r="H44" s="2" t="s">
        <v>24</v>
      </c>
      <c r="I44" s="2"/>
      <c r="J44" s="127"/>
      <c r="K44" s="473"/>
      <c r="L44" s="350"/>
      <c r="M44" s="349"/>
      <c r="N44" s="313"/>
      <c r="O44" s="243"/>
      <c r="P44" s="264" t="s">
        <v>54</v>
      </c>
      <c r="Q44" s="265"/>
      <c r="R44" s="502"/>
      <c r="S44" s="503"/>
      <c r="T44" s="503"/>
      <c r="U44" s="503"/>
      <c r="V44" s="143" t="s">
        <v>84</v>
      </c>
      <c r="W44" s="264" t="s">
        <v>54</v>
      </c>
      <c r="X44" s="265"/>
      <c r="Y44" s="502"/>
      <c r="Z44" s="503"/>
      <c r="AA44" s="503"/>
      <c r="AB44" s="503"/>
      <c r="AC44" s="140" t="s">
        <v>84</v>
      </c>
      <c r="AD44" s="100"/>
      <c r="AE44" s="55"/>
      <c r="AF44" s="491"/>
      <c r="AG44" s="493"/>
      <c r="AH44"/>
      <c r="AI44"/>
      <c r="AJ44" s="50"/>
      <c r="AK44" s="50"/>
      <c r="AL44" s="51"/>
      <c r="AM44" s="47"/>
      <c r="AN44" s="48"/>
      <c r="AO44" s="49"/>
      <c r="AP44" s="50"/>
      <c r="AQ44" s="50"/>
      <c r="AR44" s="51"/>
      <c r="AS44" s="47"/>
      <c r="AT44" s="48"/>
      <c r="AU44" s="49"/>
      <c r="AV44" s="50"/>
      <c r="AW44" s="50"/>
      <c r="AX44" s="51"/>
      <c r="AY44" s="47"/>
      <c r="AZ44" s="48"/>
      <c r="BA44" s="48"/>
      <c r="BB44" s="50"/>
      <c r="BC44" s="50"/>
      <c r="BD44" s="51"/>
      <c r="BE44" s="47"/>
      <c r="BF44" s="48"/>
      <c r="BG44" s="49"/>
      <c r="BH44" s="48"/>
      <c r="BI44" s="55"/>
      <c r="BJ44" s="48"/>
      <c r="BK44" s="57"/>
      <c r="BL44" s="57"/>
      <c r="BM44" s="58"/>
      <c r="BN44" s="59"/>
      <c r="BO44" s="59"/>
      <c r="BP44" s="58"/>
      <c r="BQ44" s="58"/>
      <c r="BS44" s="60"/>
      <c r="BT44" s="61"/>
      <c r="BU44" s="61"/>
      <c r="BV44" s="61"/>
      <c r="BZ44" s="60"/>
      <c r="CA44" s="61"/>
      <c r="CB44" s="61"/>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row>
    <row r="45" spans="1:122" ht="12.6" customHeight="1">
      <c r="A45" s="165"/>
      <c r="B45" s="107"/>
      <c r="C45" s="107"/>
      <c r="D45" s="107"/>
      <c r="E45" s="107"/>
      <c r="F45" s="107"/>
      <c r="G45" s="107"/>
      <c r="H45" s="108"/>
      <c r="I45" s="108"/>
      <c r="J45" s="164"/>
      <c r="K45" s="109"/>
      <c r="L45" s="109"/>
      <c r="M45" s="110"/>
      <c r="N45" s="242"/>
      <c r="O45" s="243"/>
      <c r="P45" s="266"/>
      <c r="Q45" s="267"/>
      <c r="R45" s="504"/>
      <c r="S45" s="505"/>
      <c r="T45" s="505"/>
      <c r="U45" s="505"/>
      <c r="V45" s="142"/>
      <c r="W45" s="266"/>
      <c r="X45" s="267"/>
      <c r="Y45" s="504"/>
      <c r="Z45" s="505"/>
      <c r="AA45" s="505"/>
      <c r="AB45" s="505"/>
      <c r="AC45" s="141"/>
      <c r="AD45" s="100"/>
      <c r="AE45" s="55"/>
      <c r="AF45" s="167"/>
      <c r="AG45" s="21"/>
      <c r="AH45"/>
      <c r="AI45"/>
      <c r="AJ45" s="80"/>
      <c r="AK45" s="80"/>
      <c r="AL45" s="80"/>
      <c r="AM45" s="48"/>
      <c r="AN45" s="48"/>
      <c r="AO45" s="48"/>
      <c r="AP45" s="80"/>
      <c r="AQ45" s="80"/>
      <c r="AR45" s="80"/>
      <c r="AS45" s="48"/>
      <c r="AT45" s="48"/>
      <c r="AU45" s="48"/>
      <c r="AV45" s="80"/>
      <c r="AW45" s="80"/>
      <c r="AX45" s="80"/>
      <c r="AY45" s="48"/>
      <c r="AZ45" s="48"/>
      <c r="BA45" s="48"/>
      <c r="BB45" s="80"/>
      <c r="BC45" s="80"/>
      <c r="BD45" s="80"/>
      <c r="BE45" s="48"/>
      <c r="BF45" s="48"/>
      <c r="BG45" s="48"/>
      <c r="BH45" s="48"/>
      <c r="BI45" s="55"/>
      <c r="BJ45" s="48"/>
      <c r="BK45" s="57"/>
      <c r="BL45" s="57"/>
      <c r="BM45" s="58"/>
      <c r="BN45" s="59"/>
      <c r="BO45" s="59"/>
      <c r="BP45" s="58"/>
      <c r="BQ45" s="58"/>
      <c r="BS45" s="60"/>
      <c r="BT45" s="61"/>
      <c r="BU45" s="61"/>
      <c r="BV45" s="61"/>
      <c r="BZ45" s="60"/>
      <c r="CA45" s="61"/>
      <c r="CB45" s="61"/>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row>
    <row r="46" spans="1:122" ht="12.6" customHeight="1">
      <c r="A46" s="166"/>
      <c r="B46" s="75"/>
      <c r="C46" s="75"/>
      <c r="D46" s="75"/>
      <c r="E46" s="75"/>
      <c r="F46" s="75"/>
      <c r="G46" s="75"/>
      <c r="H46" s="7"/>
      <c r="I46" s="7"/>
      <c r="J46" s="162"/>
      <c r="K46" s="6"/>
      <c r="L46" s="6"/>
      <c r="M46" s="111"/>
      <c r="N46" s="242"/>
      <c r="O46" s="243"/>
      <c r="P46" s="264" t="s">
        <v>55</v>
      </c>
      <c r="Q46" s="265"/>
      <c r="R46" s="285"/>
      <c r="S46" s="286"/>
      <c r="T46" s="286"/>
      <c r="U46" s="286"/>
      <c r="V46" s="222" t="s">
        <v>139</v>
      </c>
      <c r="W46" s="264" t="s">
        <v>55</v>
      </c>
      <c r="X46" s="265"/>
      <c r="Y46" s="285" t="s">
        <v>117</v>
      </c>
      <c r="Z46" s="286"/>
      <c r="AA46" s="286"/>
      <c r="AB46" s="286"/>
      <c r="AC46" s="222" t="s">
        <v>139</v>
      </c>
      <c r="AD46" s="100"/>
      <c r="AE46" s="55"/>
      <c r="AF46" s="167"/>
      <c r="AG46" s="21"/>
      <c r="AH46"/>
      <c r="AI46"/>
      <c r="AJ46" s="80"/>
      <c r="AK46" s="80"/>
      <c r="AL46" s="80"/>
      <c r="AM46" s="48"/>
      <c r="AN46" s="48"/>
      <c r="AO46" s="48"/>
      <c r="AP46" s="80"/>
      <c r="AQ46" s="80"/>
      <c r="AR46" s="80"/>
      <c r="AS46" s="48"/>
      <c r="AT46" s="48"/>
      <c r="AU46" s="48"/>
      <c r="AV46" s="80"/>
      <c r="AW46" s="80"/>
      <c r="AX46" s="80"/>
      <c r="AY46" s="48"/>
      <c r="AZ46" s="48"/>
      <c r="BA46" s="48"/>
      <c r="BB46" s="80"/>
      <c r="BC46" s="80"/>
      <c r="BD46" s="80"/>
      <c r="BE46" s="48"/>
      <c r="BF46" s="48"/>
      <c r="BG46" s="48"/>
      <c r="BH46" s="48"/>
      <c r="BI46" s="55"/>
      <c r="BJ46" s="48"/>
      <c r="BK46" s="57"/>
      <c r="BL46" s="57"/>
      <c r="BM46" s="58"/>
      <c r="BN46" s="59"/>
      <c r="BO46" s="59"/>
      <c r="BP46" s="58"/>
      <c r="BQ46" s="58"/>
      <c r="BS46" s="60"/>
      <c r="BT46" s="61"/>
      <c r="BU46" s="61"/>
      <c r="BV46" s="61"/>
      <c r="BZ46" s="60"/>
      <c r="CA46" s="61"/>
      <c r="CB46" s="61"/>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row>
    <row r="47" spans="1:122" ht="12.6" customHeight="1">
      <c r="A47" s="81"/>
      <c r="B47" s="74"/>
      <c r="C47" s="74"/>
      <c r="D47" s="74"/>
      <c r="E47" s="74"/>
      <c r="F47" s="74"/>
      <c r="G47" s="75"/>
      <c r="H47" s="7"/>
      <c r="I47" s="7"/>
      <c r="J47" s="8"/>
      <c r="K47" s="6"/>
      <c r="L47" s="6"/>
      <c r="M47" s="111"/>
      <c r="N47" s="242"/>
      <c r="O47" s="243"/>
      <c r="P47" s="266"/>
      <c r="Q47" s="267"/>
      <c r="R47" s="287"/>
      <c r="S47" s="288"/>
      <c r="T47" s="288"/>
      <c r="U47" s="288"/>
      <c r="V47" s="142"/>
      <c r="W47" s="266"/>
      <c r="X47" s="267"/>
      <c r="Y47" s="287"/>
      <c r="Z47" s="288"/>
      <c r="AA47" s="288"/>
      <c r="AB47" s="288"/>
      <c r="AC47" s="141"/>
      <c r="AD47" s="77"/>
      <c r="AE47" s="55"/>
      <c r="AF47" s="21"/>
      <c r="AG47" s="21"/>
      <c r="AH47"/>
      <c r="AI47"/>
      <c r="AJ47" s="80"/>
      <c r="AK47" s="80"/>
      <c r="AL47" s="80"/>
      <c r="AM47" s="48"/>
      <c r="AN47" s="48"/>
      <c r="AO47" s="48"/>
      <c r="AP47" s="80"/>
      <c r="AQ47" s="80"/>
      <c r="AR47" s="80"/>
      <c r="AS47" s="48"/>
      <c r="AT47" s="48"/>
      <c r="AU47" s="48"/>
      <c r="AV47" s="80"/>
      <c r="AW47" s="80"/>
      <c r="AX47" s="80"/>
      <c r="AY47" s="48"/>
      <c r="AZ47" s="48"/>
      <c r="BA47" s="48"/>
      <c r="BB47" s="80"/>
      <c r="BC47" s="80"/>
      <c r="BD47" s="80"/>
      <c r="BE47" s="48"/>
      <c r="BF47" s="48"/>
      <c r="BG47" s="48"/>
      <c r="BH47" s="48"/>
      <c r="BI47" s="55"/>
      <c r="BJ47" s="48"/>
      <c r="BK47" s="58"/>
      <c r="BL47" s="58"/>
      <c r="BM47" s="58"/>
      <c r="BN47" s="58"/>
      <c r="BO47" s="58"/>
      <c r="BP47" s="58"/>
      <c r="BQ47" s="58"/>
      <c r="BS47" s="60"/>
      <c r="BT47" s="61"/>
      <c r="BU47" s="61"/>
      <c r="BV47" s="61"/>
      <c r="BZ47" s="60"/>
      <c r="CA47" s="61"/>
      <c r="CB47" s="61"/>
    </row>
    <row r="48" spans="1:122" ht="12.6" customHeight="1">
      <c r="A48" s="81"/>
      <c r="B48" s="74"/>
      <c r="C48" s="74"/>
      <c r="D48" s="74"/>
      <c r="E48" s="74"/>
      <c r="F48" s="74"/>
      <c r="G48" s="75"/>
      <c r="H48" s="7"/>
      <c r="I48" s="7"/>
      <c r="J48" s="8"/>
      <c r="K48" s="6"/>
      <c r="L48" s="6"/>
      <c r="M48" s="111"/>
      <c r="N48" s="242"/>
      <c r="O48" s="243"/>
      <c r="P48" s="264" t="s">
        <v>67</v>
      </c>
      <c r="Q48" s="265"/>
      <c r="R48" s="76" t="s">
        <v>57</v>
      </c>
      <c r="S48" s="76" t="s">
        <v>58</v>
      </c>
      <c r="T48" s="76" t="s">
        <v>59</v>
      </c>
      <c r="U48" s="77" t="s">
        <v>60</v>
      </c>
      <c r="V48" s="78" t="s">
        <v>61</v>
      </c>
      <c r="W48" s="264" t="s">
        <v>67</v>
      </c>
      <c r="X48" s="265"/>
      <c r="Y48" s="76" t="s">
        <v>57</v>
      </c>
      <c r="Z48" s="76" t="s">
        <v>58</v>
      </c>
      <c r="AA48" s="76" t="s">
        <v>59</v>
      </c>
      <c r="AB48" s="77" t="s">
        <v>60</v>
      </c>
      <c r="AC48" s="118" t="s">
        <v>61</v>
      </c>
      <c r="AD48" s="132"/>
      <c r="AE48" s="55"/>
      <c r="AF48" s="21"/>
      <c r="AG48" s="21"/>
      <c r="AH48"/>
      <c r="AI48"/>
      <c r="AJ48" s="80"/>
      <c r="AK48" s="80"/>
      <c r="AL48" s="80"/>
      <c r="AM48" s="48"/>
      <c r="AN48" s="48"/>
      <c r="AO48" s="48"/>
      <c r="AP48" s="80"/>
      <c r="AQ48" s="80"/>
      <c r="AR48" s="80"/>
      <c r="AS48" s="48"/>
      <c r="AT48" s="48"/>
      <c r="AU48" s="48"/>
      <c r="AV48" s="80"/>
      <c r="AW48" s="80"/>
      <c r="AX48" s="80"/>
      <c r="AY48" s="48"/>
      <c r="AZ48" s="48"/>
      <c r="BA48" s="48"/>
      <c r="BB48" s="80"/>
      <c r="BC48" s="80"/>
      <c r="BD48" s="80"/>
      <c r="BE48" s="48"/>
      <c r="BF48" s="48"/>
      <c r="BG48" s="48"/>
      <c r="BH48" s="48"/>
      <c r="BI48" s="55"/>
      <c r="BJ48" s="48"/>
      <c r="BK48" s="58"/>
      <c r="BL48" s="58"/>
      <c r="BM48" s="58"/>
      <c r="BN48" s="58"/>
      <c r="BO48" s="58"/>
      <c r="BP48" s="58"/>
      <c r="BQ48" s="58"/>
      <c r="BS48" s="60"/>
      <c r="BT48" s="61"/>
      <c r="BU48" s="61"/>
      <c r="BV48" s="61"/>
      <c r="BZ48" s="60"/>
      <c r="CA48" s="61"/>
      <c r="CB48" s="61"/>
    </row>
    <row r="49" spans="1:80" ht="12.6" customHeight="1">
      <c r="A49" s="383" t="s">
        <v>97</v>
      </c>
      <c r="B49" s="378"/>
      <c r="C49" s="379"/>
      <c r="D49" s="11"/>
      <c r="E49" s="84"/>
      <c r="F49" s="84"/>
      <c r="G49" s="64"/>
      <c r="H49" s="13"/>
      <c r="I49" s="13"/>
      <c r="J49" s="14"/>
      <c r="K49" s="4"/>
      <c r="L49" s="4"/>
      <c r="M49" s="113"/>
      <c r="N49" s="83"/>
      <c r="O49" s="145"/>
      <c r="P49" s="302"/>
      <c r="Q49" s="303"/>
      <c r="R49" s="147" t="s">
        <v>117</v>
      </c>
      <c r="S49" s="148"/>
      <c r="T49" s="148" t="s">
        <v>117</v>
      </c>
      <c r="U49" s="148" t="s">
        <v>117</v>
      </c>
      <c r="V49" s="152" t="s">
        <v>117</v>
      </c>
      <c r="W49" s="302"/>
      <c r="X49" s="303"/>
      <c r="Y49" s="121" t="s">
        <v>117</v>
      </c>
      <c r="Z49" s="122" t="s">
        <v>117</v>
      </c>
      <c r="AA49" s="122" t="s">
        <v>117</v>
      </c>
      <c r="AB49" s="122" t="s">
        <v>117</v>
      </c>
      <c r="AC49" s="133" t="s">
        <v>117</v>
      </c>
      <c r="AD49" s="131"/>
      <c r="AE49" s="55"/>
      <c r="AF49" s="21"/>
      <c r="AG49" s="21"/>
      <c r="AH49"/>
      <c r="AI49"/>
      <c r="AJ49" s="80"/>
      <c r="AK49" s="80"/>
      <c r="AL49" s="80"/>
      <c r="AM49" s="48"/>
      <c r="AN49" s="48"/>
      <c r="AO49" s="48"/>
      <c r="AP49" s="80"/>
      <c r="AQ49" s="80"/>
      <c r="AR49" s="80"/>
      <c r="AS49" s="48"/>
      <c r="AT49" s="48"/>
      <c r="AU49" s="48"/>
      <c r="AV49" s="80"/>
      <c r="AW49" s="80"/>
      <c r="AX49" s="80"/>
      <c r="AY49" s="48"/>
      <c r="AZ49" s="48"/>
      <c r="BA49" s="48"/>
      <c r="BB49" s="80"/>
      <c r="BC49" s="80"/>
      <c r="BD49" s="80"/>
      <c r="BE49" s="48"/>
      <c r="BF49" s="48"/>
      <c r="BG49" s="48"/>
      <c r="BH49" s="48"/>
      <c r="BI49" s="55"/>
      <c r="BJ49" s="48"/>
      <c r="BK49" s="58"/>
      <c r="BL49" s="58"/>
      <c r="BM49" s="58"/>
      <c r="BN49" s="58"/>
      <c r="BO49" s="58"/>
      <c r="BP49" s="58"/>
      <c r="BQ49" s="58"/>
      <c r="BS49" s="60"/>
      <c r="BT49" s="61"/>
      <c r="BU49" s="61"/>
      <c r="BV49" s="61"/>
      <c r="BZ49" s="60"/>
      <c r="CA49" s="61"/>
      <c r="CB49" s="61"/>
    </row>
    <row r="50" spans="1:80" ht="12.6" customHeight="1">
      <c r="A50" s="389"/>
      <c r="B50" s="251"/>
      <c r="C50" s="380"/>
      <c r="D50" s="21"/>
      <c r="E50" s="74"/>
      <c r="F50" s="74"/>
      <c r="G50" s="75"/>
      <c r="H50" s="7"/>
      <c r="I50" s="7"/>
      <c r="J50" s="8"/>
      <c r="K50" s="6"/>
      <c r="L50" s="6"/>
      <c r="M50" s="111"/>
      <c r="N50" s="71"/>
      <c r="O50" s="149"/>
      <c r="P50" s="308" t="s">
        <v>140</v>
      </c>
      <c r="Q50" s="309"/>
      <c r="R50" s="309"/>
      <c r="S50" s="309"/>
      <c r="T50" s="309"/>
      <c r="U50" s="522" t="s">
        <v>83</v>
      </c>
      <c r="V50" s="523"/>
      <c r="W50" s="308" t="s">
        <v>140</v>
      </c>
      <c r="X50" s="309"/>
      <c r="Y50" s="309"/>
      <c r="Z50" s="309"/>
      <c r="AA50" s="309"/>
      <c r="AB50" s="258" t="s">
        <v>83</v>
      </c>
      <c r="AC50" s="259"/>
      <c r="AD50" s="131"/>
      <c r="AE50" s="55"/>
      <c r="AF50" s="21"/>
      <c r="AG50" s="21"/>
      <c r="AH50"/>
      <c r="AI50"/>
      <c r="AJ50" s="80"/>
      <c r="AK50" s="80"/>
      <c r="AL50" s="80"/>
      <c r="AM50" s="48"/>
      <c r="AN50" s="48"/>
      <c r="AO50" s="48"/>
      <c r="AP50" s="80"/>
      <c r="AQ50" s="80"/>
      <c r="AR50" s="80"/>
      <c r="AS50" s="48"/>
      <c r="AT50" s="48"/>
      <c r="AU50" s="48"/>
      <c r="AV50" s="80"/>
      <c r="AW50" s="80"/>
      <c r="AX50" s="80"/>
      <c r="AY50" s="48"/>
      <c r="AZ50" s="48"/>
      <c r="BA50" s="48"/>
      <c r="BB50" s="80"/>
      <c r="BC50" s="80"/>
      <c r="BD50" s="80"/>
      <c r="BE50" s="48"/>
      <c r="BF50" s="48"/>
      <c r="BG50" s="48"/>
      <c r="BH50" s="48"/>
      <c r="BI50" s="55"/>
      <c r="BJ50" s="48"/>
      <c r="BK50" s="58"/>
      <c r="BL50" s="58"/>
      <c r="BM50" s="58"/>
      <c r="BN50" s="58"/>
      <c r="BO50" s="58"/>
      <c r="BP50" s="58"/>
      <c r="BQ50" s="58"/>
      <c r="BS50" s="60"/>
      <c r="BT50" s="61"/>
      <c r="BU50" s="61"/>
      <c r="BV50" s="61"/>
      <c r="BZ50" s="60"/>
      <c r="CA50" s="61"/>
      <c r="CB50" s="61"/>
    </row>
    <row r="51" spans="1:80" ht="12.6" customHeight="1">
      <c r="A51" s="390"/>
      <c r="B51" s="378"/>
      <c r="C51" s="379"/>
      <c r="D51" s="21"/>
      <c r="E51" s="74"/>
      <c r="F51" s="74"/>
      <c r="G51" s="75"/>
      <c r="H51" s="7"/>
      <c r="I51" s="7"/>
      <c r="J51" s="8"/>
      <c r="K51" s="6"/>
      <c r="L51" s="6"/>
      <c r="M51" s="111"/>
      <c r="N51" s="242" t="s">
        <v>89</v>
      </c>
      <c r="O51" s="243"/>
      <c r="P51" s="547" t="s">
        <v>66</v>
      </c>
      <c r="Q51" s="548"/>
      <c r="R51" s="559"/>
      <c r="S51" s="560"/>
      <c r="T51" s="560"/>
      <c r="U51" s="560"/>
      <c r="V51" s="561"/>
      <c r="W51" s="314" t="s">
        <v>66</v>
      </c>
      <c r="X51" s="315"/>
      <c r="Y51" s="343"/>
      <c r="Z51" s="344"/>
      <c r="AA51" s="344"/>
      <c r="AB51" s="344"/>
      <c r="AC51" s="369"/>
      <c r="AD51" s="131"/>
      <c r="AE51" s="55"/>
      <c r="AF51" s="21"/>
      <c r="AG51" s="21"/>
      <c r="AH51"/>
      <c r="AI51"/>
      <c r="AJ51" s="80"/>
      <c r="AK51" s="80"/>
      <c r="AL51" s="80"/>
      <c r="AM51" s="48"/>
      <c r="AN51" s="48"/>
      <c r="AO51" s="48"/>
      <c r="AP51" s="80"/>
      <c r="AQ51" s="80"/>
      <c r="AR51" s="80"/>
      <c r="AS51" s="48"/>
      <c r="AT51" s="48"/>
      <c r="AU51" s="48"/>
      <c r="AV51" s="80"/>
      <c r="AW51" s="80"/>
      <c r="AX51" s="80"/>
      <c r="AY51" s="48"/>
      <c r="AZ51" s="48"/>
      <c r="BA51" s="48"/>
      <c r="BB51" s="80"/>
      <c r="BC51" s="80"/>
      <c r="BD51" s="80"/>
      <c r="BE51" s="48"/>
      <c r="BF51" s="48"/>
      <c r="BG51" s="48"/>
      <c r="BH51" s="48"/>
      <c r="BI51" s="55"/>
      <c r="BJ51" s="48"/>
      <c r="BK51" s="58"/>
      <c r="BL51" s="58"/>
      <c r="BM51" s="58"/>
      <c r="BN51" s="58"/>
      <c r="BO51" s="58"/>
      <c r="BP51" s="58"/>
      <c r="BQ51" s="58"/>
      <c r="BS51" s="60"/>
      <c r="BT51" s="61"/>
      <c r="BU51" s="61"/>
      <c r="BV51" s="61"/>
      <c r="BZ51" s="60"/>
      <c r="CA51" s="61"/>
      <c r="CB51" s="61"/>
    </row>
    <row r="52" spans="1:80" ht="12.6" customHeight="1">
      <c r="A52" s="391"/>
      <c r="B52" s="251"/>
      <c r="C52" s="380"/>
      <c r="D52" s="21"/>
      <c r="E52" s="74"/>
      <c r="F52" s="74"/>
      <c r="G52" s="75"/>
      <c r="H52" s="7"/>
      <c r="I52" s="7"/>
      <c r="J52" s="8"/>
      <c r="K52" s="6"/>
      <c r="L52" s="6"/>
      <c r="M52" s="111"/>
      <c r="N52" s="242"/>
      <c r="O52" s="243"/>
      <c r="P52" s="501"/>
      <c r="Q52" s="500"/>
      <c r="R52" s="276"/>
      <c r="S52" s="277"/>
      <c r="T52" s="277"/>
      <c r="U52" s="277"/>
      <c r="V52" s="278"/>
      <c r="W52" s="266"/>
      <c r="X52" s="267"/>
      <c r="Y52" s="346"/>
      <c r="Z52" s="347"/>
      <c r="AA52" s="347"/>
      <c r="AB52" s="347"/>
      <c r="AC52" s="370"/>
      <c r="AD52" s="131"/>
      <c r="AE52" s="55"/>
      <c r="AF52" s="21"/>
      <c r="AG52" s="21"/>
      <c r="AH52"/>
      <c r="AI52"/>
      <c r="AJ52" s="80"/>
      <c r="AK52" s="80"/>
      <c r="AL52" s="80"/>
      <c r="AM52" s="48"/>
      <c r="AN52" s="48"/>
      <c r="AO52" s="48"/>
      <c r="AP52" s="80"/>
      <c r="AQ52" s="80"/>
      <c r="AR52" s="80"/>
      <c r="AS52" s="48"/>
      <c r="AT52" s="48"/>
      <c r="AU52" s="48"/>
      <c r="AV52" s="80"/>
      <c r="AW52" s="80"/>
      <c r="AX52" s="80"/>
      <c r="AY52" s="48"/>
      <c r="AZ52" s="48"/>
      <c r="BA52" s="48"/>
      <c r="BB52" s="80"/>
      <c r="BC52" s="80"/>
      <c r="BD52" s="80"/>
      <c r="BE52" s="48"/>
      <c r="BF52" s="48"/>
      <c r="BG52" s="48"/>
      <c r="BH52" s="48"/>
      <c r="BI52" s="55"/>
      <c r="BJ52" s="48"/>
      <c r="BK52" s="58"/>
      <c r="BL52" s="58"/>
      <c r="BM52" s="58"/>
      <c r="BN52" s="58"/>
      <c r="BO52" s="58"/>
      <c r="BP52" s="58"/>
      <c r="BQ52" s="58"/>
      <c r="BS52" s="60"/>
      <c r="BT52" s="61"/>
      <c r="BU52" s="61"/>
      <c r="BV52" s="61"/>
      <c r="BZ52" s="60"/>
      <c r="CA52" s="61"/>
      <c r="CB52" s="61"/>
    </row>
    <row r="53" spans="1:80" ht="12.6" customHeight="1">
      <c r="A53" s="383" t="s">
        <v>98</v>
      </c>
      <c r="B53" s="378"/>
      <c r="C53" s="379"/>
      <c r="D53" s="21"/>
      <c r="E53" s="74"/>
      <c r="F53" s="74"/>
      <c r="G53" s="75"/>
      <c r="H53" s="7"/>
      <c r="I53" s="7"/>
      <c r="J53" s="8"/>
      <c r="K53" s="6"/>
      <c r="L53" s="6"/>
      <c r="M53" s="111"/>
      <c r="N53" s="242"/>
      <c r="O53" s="243"/>
      <c r="P53" s="543" t="s">
        <v>68</v>
      </c>
      <c r="Q53" s="544"/>
      <c r="R53" s="273"/>
      <c r="S53" s="274"/>
      <c r="T53" s="274"/>
      <c r="U53" s="274"/>
      <c r="V53" s="275"/>
      <c r="W53" s="543" t="s">
        <v>68</v>
      </c>
      <c r="X53" s="544"/>
      <c r="Y53" s="566"/>
      <c r="Z53" s="567"/>
      <c r="AA53" s="567"/>
      <c r="AB53" s="567"/>
      <c r="AC53" s="568"/>
      <c r="AD53" s="101"/>
      <c r="AE53" s="55"/>
      <c r="AF53" s="21"/>
      <c r="AG53" s="21"/>
      <c r="AH53"/>
      <c r="AI53"/>
      <c r="AJ53" s="80"/>
      <c r="AK53" s="80"/>
      <c r="AL53" s="80"/>
      <c r="AM53" s="48"/>
      <c r="AN53" s="48"/>
      <c r="AO53" s="48"/>
      <c r="AP53" s="80"/>
      <c r="AQ53" s="80"/>
      <c r="AR53" s="80"/>
      <c r="AS53" s="48"/>
      <c r="AT53" s="48"/>
      <c r="AU53" s="48"/>
      <c r="AV53" s="80"/>
      <c r="AW53" s="80"/>
      <c r="AX53" s="80"/>
      <c r="AY53" s="48"/>
      <c r="AZ53" s="48"/>
      <c r="BA53" s="48"/>
      <c r="BB53" s="80"/>
      <c r="BC53" s="80"/>
      <c r="BD53" s="80"/>
      <c r="BE53" s="48"/>
      <c r="BF53" s="48"/>
      <c r="BG53" s="48"/>
      <c r="BH53" s="48"/>
      <c r="BI53" s="55"/>
      <c r="BJ53" s="48"/>
      <c r="BK53" s="58"/>
      <c r="BL53" s="58"/>
      <c r="BM53" s="58"/>
      <c r="BN53" s="58"/>
      <c r="BO53" s="58"/>
      <c r="BP53" s="58"/>
      <c r="BQ53" s="58"/>
      <c r="BS53" s="60"/>
      <c r="BT53" s="61"/>
      <c r="BU53" s="61"/>
      <c r="BV53" s="61"/>
      <c r="BZ53" s="60"/>
      <c r="CA53" s="61"/>
      <c r="CB53" s="61"/>
    </row>
    <row r="54" spans="1:80" ht="12.6" customHeight="1">
      <c r="A54" s="389"/>
      <c r="B54" s="251"/>
      <c r="C54" s="380"/>
      <c r="D54" s="21"/>
      <c r="E54" s="74"/>
      <c r="F54" s="74"/>
      <c r="G54" s="75"/>
      <c r="H54" s="7"/>
      <c r="I54" s="7"/>
      <c r="J54" s="8"/>
      <c r="K54" s="6"/>
      <c r="L54" s="6"/>
      <c r="M54" s="111"/>
      <c r="N54" s="242"/>
      <c r="O54" s="243"/>
      <c r="P54" s="545"/>
      <c r="Q54" s="546"/>
      <c r="R54" s="276"/>
      <c r="S54" s="277"/>
      <c r="T54" s="277"/>
      <c r="U54" s="277"/>
      <c r="V54" s="278"/>
      <c r="W54" s="545"/>
      <c r="X54" s="546"/>
      <c r="Y54" s="346"/>
      <c r="Z54" s="347"/>
      <c r="AA54" s="347"/>
      <c r="AB54" s="347"/>
      <c r="AC54" s="370"/>
      <c r="AD54" s="100"/>
      <c r="AE54" s="55"/>
      <c r="AF54" s="21"/>
      <c r="AG54" s="21"/>
      <c r="AH54"/>
      <c r="AI54"/>
      <c r="AJ54" s="80"/>
      <c r="AK54" s="80"/>
      <c r="AL54" s="80"/>
      <c r="AM54" s="48"/>
      <c r="AN54" s="48"/>
      <c r="AO54" s="48"/>
      <c r="AP54" s="80"/>
      <c r="AQ54" s="80"/>
      <c r="AR54" s="80"/>
      <c r="AS54" s="48"/>
      <c r="AT54" s="48"/>
      <c r="AU54" s="48"/>
      <c r="AV54" s="80"/>
      <c r="AW54" s="80"/>
      <c r="AX54" s="80"/>
      <c r="AY54" s="48"/>
      <c r="AZ54" s="48"/>
      <c r="BA54" s="48"/>
      <c r="BB54" s="80"/>
      <c r="BC54" s="80"/>
      <c r="BD54" s="80"/>
      <c r="BE54" s="48"/>
      <c r="BF54" s="48"/>
      <c r="BG54" s="48"/>
      <c r="BH54" s="48"/>
      <c r="BI54" s="55"/>
      <c r="BJ54" s="48"/>
      <c r="BK54" s="58"/>
      <c r="BL54" s="58"/>
      <c r="BM54" s="58"/>
      <c r="BN54" s="58"/>
      <c r="BO54" s="58"/>
      <c r="BP54" s="58"/>
      <c r="BQ54" s="58"/>
      <c r="BS54" s="60"/>
      <c r="BT54" s="61"/>
      <c r="BU54" s="61"/>
      <c r="BV54" s="61"/>
      <c r="BZ54" s="60"/>
      <c r="CA54" s="61"/>
      <c r="CB54" s="61"/>
    </row>
    <row r="55" spans="1:80" ht="12.6" customHeight="1">
      <c r="A55" s="390"/>
      <c r="B55" s="378"/>
      <c r="C55" s="379"/>
      <c r="D55" s="72"/>
      <c r="E55" s="72"/>
      <c r="F55" s="72"/>
      <c r="G55" s="72"/>
      <c r="H55" s="72"/>
      <c r="I55" s="72"/>
      <c r="J55" s="72"/>
      <c r="K55" s="71"/>
      <c r="L55" s="71"/>
      <c r="M55" s="160"/>
      <c r="N55" s="242"/>
      <c r="O55" s="243"/>
      <c r="P55" s="499" t="s">
        <v>64</v>
      </c>
      <c r="Q55" s="500"/>
      <c r="R55" s="555"/>
      <c r="S55" s="556"/>
      <c r="T55" s="556"/>
      <c r="U55" s="556"/>
      <c r="V55" s="184" t="s">
        <v>84</v>
      </c>
      <c r="W55" s="264" t="s">
        <v>64</v>
      </c>
      <c r="X55" s="265"/>
      <c r="Y55" s="365"/>
      <c r="Z55" s="366"/>
      <c r="AA55" s="366"/>
      <c r="AB55" s="366"/>
      <c r="AC55" s="140" t="s">
        <v>84</v>
      </c>
      <c r="AD55" s="77"/>
      <c r="AE55" s="55"/>
      <c r="AF55" s="21"/>
      <c r="AG55" s="21"/>
      <c r="AH55"/>
      <c r="AI55"/>
      <c r="AJ55" s="80"/>
      <c r="AK55" s="80"/>
      <c r="AL55" s="80"/>
      <c r="AM55" s="48"/>
      <c r="AN55" s="48"/>
      <c r="AO55" s="48"/>
      <c r="AP55" s="80"/>
      <c r="AQ55" s="80"/>
      <c r="AR55" s="80"/>
      <c r="AS55" s="48"/>
      <c r="AT55" s="48"/>
      <c r="AU55" s="48"/>
      <c r="AV55" s="80"/>
      <c r="AW55" s="80"/>
      <c r="AX55" s="80"/>
      <c r="AY55" s="48"/>
      <c r="AZ55" s="48"/>
      <c r="BA55" s="48"/>
      <c r="BB55" s="80"/>
      <c r="BC55" s="80"/>
      <c r="BD55" s="80"/>
      <c r="BE55" s="48"/>
      <c r="BF55" s="48"/>
      <c r="BG55" s="48"/>
      <c r="BH55" s="48"/>
      <c r="BI55" s="55"/>
      <c r="BJ55" s="48"/>
      <c r="BK55" s="58"/>
      <c r="BL55" s="58"/>
      <c r="BM55" s="58"/>
      <c r="BN55" s="58"/>
      <c r="BO55" s="58"/>
      <c r="BP55" s="58"/>
      <c r="BQ55" s="58"/>
      <c r="BS55" s="60"/>
      <c r="BT55" s="61"/>
      <c r="BU55" s="61"/>
      <c r="BV55" s="61"/>
      <c r="BZ55" s="60"/>
      <c r="CA55" s="61"/>
      <c r="CB55" s="61"/>
    </row>
    <row r="56" spans="1:80" ht="12.6" customHeight="1">
      <c r="A56" s="391"/>
      <c r="B56" s="251"/>
      <c r="C56" s="380"/>
      <c r="D56" s="72"/>
      <c r="E56" s="72"/>
      <c r="F56" s="72"/>
      <c r="G56" s="72"/>
      <c r="H56" s="72"/>
      <c r="I56" s="72"/>
      <c r="J56" s="72"/>
      <c r="K56" s="71"/>
      <c r="L56" s="71"/>
      <c r="M56" s="160"/>
      <c r="N56" s="242"/>
      <c r="O56" s="243"/>
      <c r="P56" s="501"/>
      <c r="Q56" s="500"/>
      <c r="R56" s="557"/>
      <c r="S56" s="558"/>
      <c r="T56" s="558"/>
      <c r="U56" s="558"/>
      <c r="V56" s="185"/>
      <c r="W56" s="266"/>
      <c r="X56" s="267"/>
      <c r="Y56" s="367"/>
      <c r="Z56" s="368"/>
      <c r="AA56" s="368"/>
      <c r="AB56" s="368"/>
      <c r="AC56" s="141"/>
      <c r="AD56" s="351" t="s">
        <v>102</v>
      </c>
      <c r="AF56" s="21"/>
      <c r="AG56" s="21"/>
      <c r="AH56"/>
      <c r="AI56"/>
      <c r="AJ56" s="80"/>
      <c r="AK56" s="80"/>
      <c r="AL56" s="80"/>
      <c r="AM56" s="48"/>
      <c r="AN56" s="48"/>
      <c r="AO56" s="48"/>
      <c r="AP56" s="80"/>
      <c r="AQ56" s="80"/>
      <c r="AR56" s="80"/>
      <c r="AS56" s="48"/>
      <c r="AT56" s="48"/>
      <c r="AU56" s="48"/>
      <c r="AV56" s="80"/>
      <c r="AW56" s="80"/>
      <c r="AX56" s="80"/>
      <c r="AY56" s="48"/>
      <c r="AZ56" s="48"/>
      <c r="BA56" s="48"/>
      <c r="BB56" s="80"/>
      <c r="BC56" s="80"/>
      <c r="BD56" s="80"/>
      <c r="BE56" s="48"/>
      <c r="BF56" s="48"/>
      <c r="BG56" s="48"/>
      <c r="BH56" s="48"/>
      <c r="BI56" s="55"/>
      <c r="BJ56" s="48"/>
      <c r="BK56" s="58"/>
      <c r="BL56" s="58"/>
      <c r="BM56" s="58"/>
      <c r="BN56" s="58"/>
      <c r="BO56" s="58"/>
      <c r="BP56" s="58"/>
      <c r="BQ56" s="58"/>
      <c r="BS56" s="60"/>
      <c r="BT56" s="61"/>
      <c r="BU56" s="61"/>
      <c r="BV56" s="61"/>
      <c r="BZ56" s="60"/>
      <c r="CA56" s="61"/>
      <c r="CB56" s="61"/>
    </row>
    <row r="57" spans="1:80" ht="12.6" customHeight="1">
      <c r="A57" s="381" t="s">
        <v>72</v>
      </c>
      <c r="B57" s="378"/>
      <c r="C57" s="379"/>
      <c r="D57" s="21"/>
      <c r="E57" s="74"/>
      <c r="F57" s="74"/>
      <c r="G57" s="75"/>
      <c r="H57" s="7"/>
      <c r="I57" s="7"/>
      <c r="J57" s="8"/>
      <c r="K57" s="6"/>
      <c r="L57" s="6"/>
      <c r="M57" s="111"/>
      <c r="N57" s="242"/>
      <c r="O57" s="243"/>
      <c r="P57" s="562" t="s">
        <v>67</v>
      </c>
      <c r="Q57" s="563"/>
      <c r="R57" s="186" t="s">
        <v>70</v>
      </c>
      <c r="S57" s="187" t="s">
        <v>59</v>
      </c>
      <c r="T57" s="187" t="s">
        <v>60</v>
      </c>
      <c r="U57" s="188" t="s">
        <v>61</v>
      </c>
      <c r="V57" s="189" t="s">
        <v>71</v>
      </c>
      <c r="W57" s="264" t="s">
        <v>67</v>
      </c>
      <c r="X57" s="265"/>
      <c r="Y57" s="15" t="s">
        <v>70</v>
      </c>
      <c r="Z57" s="85" t="s">
        <v>59</v>
      </c>
      <c r="AA57" s="85" t="s">
        <v>60</v>
      </c>
      <c r="AB57" s="86" t="s">
        <v>61</v>
      </c>
      <c r="AC57" s="88" t="s">
        <v>71</v>
      </c>
      <c r="AD57" s="352"/>
      <c r="AF57" s="21"/>
      <c r="AG57" s="21"/>
      <c r="AH57"/>
      <c r="AI57"/>
      <c r="AJ57" s="80"/>
      <c r="AK57" s="80"/>
      <c r="AL57" s="80"/>
      <c r="AM57" s="48"/>
      <c r="AN57" s="48"/>
      <c r="AO57" s="48"/>
      <c r="AP57" s="80"/>
      <c r="AQ57" s="80"/>
      <c r="AR57" s="80"/>
      <c r="AS57" s="48"/>
      <c r="AT57" s="48"/>
      <c r="AU57" s="48"/>
      <c r="AV57" s="80"/>
      <c r="AW57" s="80"/>
      <c r="AX57" s="80"/>
      <c r="AY57" s="48"/>
      <c r="AZ57" s="48"/>
      <c r="BA57" s="48"/>
      <c r="BB57" s="80"/>
      <c r="BC57" s="80"/>
      <c r="BD57" s="80"/>
      <c r="BE57" s="48"/>
      <c r="BF57" s="48"/>
      <c r="BG57" s="48"/>
      <c r="BH57" s="48"/>
      <c r="BI57" s="55"/>
      <c r="BJ57" s="48"/>
      <c r="BK57" s="58"/>
      <c r="BL57" s="58"/>
      <c r="BM57" s="58"/>
      <c r="BN57" s="58"/>
      <c r="BO57" s="58"/>
      <c r="BP57" s="58"/>
      <c r="BQ57" s="58"/>
      <c r="BS57" s="60"/>
      <c r="BT57" s="61"/>
      <c r="BU57" s="61"/>
      <c r="BV57" s="61"/>
      <c r="BZ57" s="60"/>
      <c r="CA57" s="61"/>
      <c r="CB57" s="61"/>
    </row>
    <row r="58" spans="1:80" ht="12.6" customHeight="1">
      <c r="A58" s="382"/>
      <c r="B58" s="251"/>
      <c r="C58" s="380"/>
      <c r="D58" s="21"/>
      <c r="E58" s="74"/>
      <c r="F58" s="74"/>
      <c r="G58" s="75"/>
      <c r="H58" s="7"/>
      <c r="I58" s="7"/>
      <c r="J58" s="8"/>
      <c r="K58" s="6"/>
      <c r="L58" s="6"/>
      <c r="M58" s="111"/>
      <c r="N58" s="242"/>
      <c r="O58" s="243"/>
      <c r="P58" s="564"/>
      <c r="Q58" s="565"/>
      <c r="R58" s="190"/>
      <c r="S58" s="191"/>
      <c r="T58" s="191"/>
      <c r="U58" s="191"/>
      <c r="V58" s="192"/>
      <c r="W58" s="266"/>
      <c r="X58" s="267"/>
      <c r="Y58" s="193"/>
      <c r="Z58" s="194"/>
      <c r="AA58" s="194"/>
      <c r="AB58" s="194"/>
      <c r="AC58" s="195"/>
      <c r="AD58" s="352"/>
      <c r="AF58" s="21"/>
      <c r="AG58" s="21"/>
      <c r="AH58"/>
      <c r="AI58"/>
      <c r="AJ58" s="80"/>
      <c r="AK58" s="80"/>
      <c r="AL58" s="80"/>
      <c r="AM58" s="48"/>
      <c r="AN58" s="48"/>
      <c r="AO58" s="48"/>
      <c r="AP58" s="80"/>
      <c r="AQ58" s="80"/>
      <c r="AR58" s="80"/>
      <c r="AS58" s="48"/>
      <c r="AT58" s="48"/>
      <c r="AU58" s="48"/>
      <c r="AV58" s="80"/>
      <c r="AW58" s="80"/>
      <c r="AX58" s="80"/>
      <c r="AY58" s="48"/>
      <c r="AZ58" s="48"/>
      <c r="BA58" s="48"/>
      <c r="BB58" s="80"/>
      <c r="BC58" s="80"/>
      <c r="BD58" s="80"/>
      <c r="BE58" s="48"/>
      <c r="BF58" s="48"/>
      <c r="BG58" s="48"/>
      <c r="BH58" s="48"/>
      <c r="BI58" s="55"/>
      <c r="BJ58" s="48"/>
      <c r="BK58" s="58"/>
      <c r="BL58" s="58"/>
      <c r="BM58" s="58"/>
      <c r="BN58" s="58"/>
      <c r="BO58" s="58"/>
      <c r="BP58" s="58"/>
      <c r="BQ58" s="58"/>
      <c r="BS58" s="60"/>
      <c r="BT58" s="61"/>
      <c r="BU58" s="61"/>
      <c r="BV58" s="61"/>
      <c r="BZ58" s="60"/>
      <c r="CA58" s="61"/>
      <c r="CB58" s="61"/>
    </row>
    <row r="59" spans="1:80" ht="12.6" customHeight="1">
      <c r="A59" s="383" t="s">
        <v>73</v>
      </c>
      <c r="B59" s="385"/>
      <c r="C59" s="386"/>
      <c r="D59" s="21"/>
      <c r="E59" s="74"/>
      <c r="F59" s="74"/>
      <c r="G59" s="75"/>
      <c r="H59" s="7"/>
      <c r="I59" s="7"/>
      <c r="J59" s="8"/>
      <c r="K59" s="6"/>
      <c r="L59" s="6"/>
      <c r="M59" s="111"/>
      <c r="N59" s="242"/>
      <c r="O59" s="243"/>
      <c r="P59" s="551" t="s">
        <v>69</v>
      </c>
      <c r="Q59" s="552"/>
      <c r="R59" s="553"/>
      <c r="S59" s="554"/>
      <c r="T59" s="554"/>
      <c r="U59" s="554"/>
      <c r="V59" s="196" t="s">
        <v>84</v>
      </c>
      <c r="W59" s="254" t="s">
        <v>69</v>
      </c>
      <c r="X59" s="279"/>
      <c r="Y59" s="539"/>
      <c r="Z59" s="540"/>
      <c r="AA59" s="540"/>
      <c r="AB59" s="540"/>
      <c r="AC59" s="151" t="s">
        <v>84</v>
      </c>
      <c r="AD59" s="99"/>
      <c r="AF59" s="21"/>
      <c r="AG59" s="21"/>
      <c r="AH59"/>
      <c r="AI59"/>
      <c r="AJ59" s="80"/>
      <c r="AK59" s="80"/>
      <c r="AL59" s="80"/>
      <c r="AM59" s="48"/>
      <c r="AN59" s="48"/>
      <c r="AO59" s="48"/>
      <c r="AP59" s="80"/>
      <c r="AQ59" s="80"/>
      <c r="AR59" s="80"/>
      <c r="AS59" s="48"/>
      <c r="AT59" s="48"/>
      <c r="AU59" s="48"/>
      <c r="AV59" s="80"/>
      <c r="AW59" s="80"/>
      <c r="AX59" s="80"/>
      <c r="AY59" s="48"/>
      <c r="AZ59" s="48"/>
      <c r="BA59" s="48"/>
      <c r="BB59" s="80"/>
      <c r="BC59" s="80"/>
      <c r="BD59" s="80"/>
      <c r="BE59" s="48"/>
      <c r="BF59" s="48"/>
      <c r="BG59" s="48"/>
      <c r="BH59" s="48"/>
      <c r="BI59" s="55"/>
      <c r="BJ59" s="48"/>
      <c r="BK59" s="58"/>
      <c r="BL59" s="58"/>
      <c r="BM59" s="58"/>
      <c r="BN59" s="58"/>
      <c r="BO59" s="58"/>
      <c r="BP59" s="58"/>
      <c r="BQ59" s="58"/>
      <c r="BS59" s="60"/>
      <c r="BT59" s="61"/>
      <c r="BU59" s="61"/>
      <c r="BV59" s="61"/>
      <c r="BZ59" s="60"/>
      <c r="CA59" s="61"/>
      <c r="CB59" s="61"/>
    </row>
    <row r="60" spans="1:80" ht="12.6" customHeight="1" thickBot="1">
      <c r="A60" s="384"/>
      <c r="B60" s="387"/>
      <c r="C60" s="388"/>
      <c r="D60" s="23"/>
      <c r="E60" s="82"/>
      <c r="F60" s="82"/>
      <c r="G60" s="66"/>
      <c r="H60" s="2"/>
      <c r="I60" s="2"/>
      <c r="J60" s="12"/>
      <c r="K60" s="5"/>
      <c r="L60" s="5"/>
      <c r="M60" s="112"/>
      <c r="N60" s="153"/>
      <c r="O60" s="114"/>
      <c r="P60" s="549" t="s">
        <v>65</v>
      </c>
      <c r="Q60" s="550"/>
      <c r="R60" s="541"/>
      <c r="S60" s="542"/>
      <c r="T60" s="542"/>
      <c r="U60" s="542"/>
      <c r="V60" s="226" t="s">
        <v>139</v>
      </c>
      <c r="W60" s="289" t="s">
        <v>65</v>
      </c>
      <c r="X60" s="307"/>
      <c r="Y60" s="537"/>
      <c r="Z60" s="538"/>
      <c r="AA60" s="538"/>
      <c r="AB60" s="538"/>
      <c r="AC60" s="225" t="s">
        <v>139</v>
      </c>
      <c r="AD60" s="100"/>
      <c r="AE60" s="55"/>
      <c r="AF60" s="21"/>
      <c r="AG60" s="21"/>
      <c r="AH60"/>
      <c r="AI60"/>
      <c r="AJ60" s="80"/>
      <c r="AK60" s="80"/>
      <c r="AL60" s="80"/>
      <c r="AM60" s="48"/>
      <c r="AN60" s="48"/>
      <c r="AO60" s="48"/>
      <c r="AP60" s="80"/>
      <c r="AQ60" s="80"/>
      <c r="AR60" s="80"/>
      <c r="AS60" s="48"/>
      <c r="AT60" s="48"/>
      <c r="AU60" s="48"/>
      <c r="AV60" s="80"/>
      <c r="AW60" s="80"/>
      <c r="AX60" s="80"/>
      <c r="AY60" s="48"/>
      <c r="AZ60" s="48"/>
      <c r="BA60" s="48"/>
      <c r="BB60" s="80"/>
      <c r="BC60" s="80"/>
      <c r="BD60" s="80"/>
      <c r="BE60" s="48"/>
      <c r="BF60" s="48"/>
      <c r="BG60" s="48"/>
      <c r="BH60" s="48"/>
      <c r="BI60" s="55"/>
      <c r="BJ60" s="48"/>
      <c r="BK60" s="58"/>
      <c r="BL60" s="58"/>
      <c r="BM60" s="58"/>
      <c r="BN60" s="58"/>
      <c r="BO60" s="58"/>
      <c r="BP60" s="58"/>
      <c r="BQ60" s="58"/>
      <c r="BS60" s="60"/>
      <c r="BT60" s="61"/>
      <c r="BU60" s="61"/>
      <c r="BV60" s="61"/>
      <c r="BZ60" s="60"/>
      <c r="CA60" s="61"/>
      <c r="CB60" s="61"/>
    </row>
    <row r="63" spans="1:80" ht="14.25" thickBot="1"/>
    <row r="64" spans="1:80" s="16" customFormat="1" ht="28.5" customHeight="1" thickBot="1">
      <c r="A64" s="371" t="s">
        <v>36</v>
      </c>
      <c r="B64" s="372"/>
      <c r="C64" s="373" t="str">
        <f>IF($B67="","",$C$2)</f>
        <v/>
      </c>
      <c r="D64" s="374"/>
      <c r="E64" s="375"/>
      <c r="F64" s="197" t="s">
        <v>37</v>
      </c>
      <c r="G64" s="376" t="str">
        <f>IF($B67="","",$G$2)</f>
        <v/>
      </c>
      <c r="H64" s="376"/>
      <c r="I64" s="376"/>
      <c r="J64" s="376"/>
      <c r="K64" s="376"/>
      <c r="L64" s="376"/>
      <c r="M64" s="376"/>
      <c r="N64" s="376"/>
      <c r="O64" s="377"/>
      <c r="P64" s="198" t="s">
        <v>62</v>
      </c>
      <c r="Q64" s="199" t="str">
        <f>IF($B67="","",Y$2)</f>
        <v/>
      </c>
      <c r="R64" s="199" t="str">
        <f>IF($B67="","",Z$2)</f>
        <v/>
      </c>
      <c r="S64" s="199" t="str">
        <f>IF($B67="","",AA$2)</f>
        <v/>
      </c>
      <c r="T64" s="199" t="str">
        <f>IF($B67="","",AB$2)</f>
        <v/>
      </c>
      <c r="U64" s="199" t="str">
        <f>IF($B67="","",AC$2)</f>
        <v/>
      </c>
      <c r="V64" s="200" t="s">
        <v>118</v>
      </c>
      <c r="W64" s="333" t="str">
        <f>IF($B67="","",(CONCATENATE($C$7,"　",$F$7)))</f>
        <v/>
      </c>
      <c r="X64" s="334"/>
      <c r="Y64" s="334"/>
      <c r="Z64" s="334"/>
      <c r="AA64" s="334"/>
      <c r="AB64" s="334"/>
      <c r="AC64" s="335"/>
      <c r="AD64" s="201"/>
      <c r="AF64" s="17"/>
      <c r="AG64" s="17"/>
      <c r="AH64"/>
      <c r="AI64"/>
    </row>
    <row r="65" spans="1:83" ht="20.25" customHeight="1" thickBot="1">
      <c r="A65" s="72"/>
      <c r="B65" s="72"/>
      <c r="C65" s="72"/>
      <c r="D65" s="72"/>
      <c r="E65" s="72"/>
      <c r="F65" s="72"/>
      <c r="G65" s="72"/>
      <c r="H65" s="72"/>
      <c r="I65" s="72"/>
      <c r="J65" s="72"/>
      <c r="K65" s="71"/>
      <c r="L65" s="71"/>
      <c r="M65" s="71"/>
      <c r="N65" s="71"/>
      <c r="O65" s="71"/>
      <c r="P65" s="21"/>
      <c r="Q65" s="21"/>
      <c r="R65" s="21"/>
      <c r="S65" s="21"/>
      <c r="T65" s="21"/>
      <c r="U65" s="21"/>
      <c r="V65" s="21"/>
      <c r="W65" s="21"/>
      <c r="X65" s="21"/>
      <c r="Y65" s="21"/>
      <c r="Z65" s="21"/>
      <c r="AA65" s="21"/>
      <c r="AB65" s="21"/>
      <c r="AC65" s="21"/>
      <c r="AD65" s="21"/>
      <c r="AE65" s="55"/>
      <c r="AF65" s="17"/>
      <c r="AG65" s="17"/>
      <c r="AH65"/>
      <c r="AI65"/>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row>
    <row r="66" spans="1:83" ht="12.75" customHeight="1">
      <c r="A66" s="202" t="s">
        <v>21</v>
      </c>
      <c r="B66" s="336" t="s">
        <v>22</v>
      </c>
      <c r="C66" s="337"/>
      <c r="D66" s="337"/>
      <c r="E66" s="337"/>
      <c r="F66" s="337"/>
      <c r="G66" s="338"/>
      <c r="H66" s="336" t="s">
        <v>25</v>
      </c>
      <c r="I66" s="337"/>
      <c r="J66" s="338"/>
      <c r="K66" s="339" t="s">
        <v>26</v>
      </c>
      <c r="L66" s="340"/>
      <c r="M66" s="340"/>
      <c r="N66" s="203" t="s">
        <v>31</v>
      </c>
      <c r="O66" s="204"/>
      <c r="P66" s="205"/>
      <c r="Q66" s="205"/>
      <c r="R66" s="205"/>
      <c r="S66" s="205"/>
      <c r="T66" s="205"/>
      <c r="U66" s="206"/>
      <c r="V66" s="206"/>
      <c r="W66" s="206"/>
      <c r="X66" s="206"/>
      <c r="Y66" s="205"/>
      <c r="Z66" s="205"/>
      <c r="AA66" s="205"/>
      <c r="AB66" s="206"/>
      <c r="AC66" s="207"/>
      <c r="AD66" s="72"/>
      <c r="AE66" s="63"/>
      <c r="AF66" s="21"/>
      <c r="AG66" s="21"/>
      <c r="AH66"/>
      <c r="AI66"/>
      <c r="AJ66" s="80"/>
      <c r="AK66" s="80"/>
      <c r="AL66" s="80"/>
      <c r="AM66" s="48"/>
      <c r="AN66" s="48"/>
      <c r="AO66" s="48"/>
      <c r="AP66" s="80"/>
      <c r="AQ66" s="80"/>
      <c r="AR66" s="80"/>
      <c r="AS66" s="48"/>
      <c r="AT66" s="48"/>
      <c r="AU66" s="48"/>
      <c r="AV66" s="80"/>
      <c r="AW66" s="80"/>
      <c r="AX66" s="80"/>
      <c r="AY66" s="48"/>
      <c r="AZ66" s="48"/>
      <c r="BA66" s="48"/>
      <c r="BB66" s="80"/>
      <c r="BC66" s="80"/>
      <c r="BD66" s="80"/>
      <c r="BE66" s="48"/>
      <c r="BF66" s="48"/>
      <c r="BG66" s="48"/>
      <c r="BH66" s="48"/>
      <c r="BI66" s="55"/>
      <c r="BJ66" s="48"/>
      <c r="BK66" s="208"/>
      <c r="BL66" s="208"/>
      <c r="BM66" s="208"/>
      <c r="BN66" s="208"/>
      <c r="BO66" s="208"/>
      <c r="BP66" s="208"/>
      <c r="BQ66" s="208"/>
      <c r="BR66" s="72"/>
      <c r="BS66" s="209"/>
      <c r="BT66" s="210"/>
      <c r="BU66" s="210"/>
      <c r="BV66" s="210"/>
      <c r="BW66" s="72"/>
      <c r="BX66" s="72"/>
      <c r="BY66" s="72"/>
      <c r="BZ66" s="209"/>
      <c r="CA66" s="210"/>
      <c r="CB66" s="210"/>
      <c r="CC66" s="72"/>
      <c r="CD66" s="72"/>
      <c r="CE66" s="72"/>
    </row>
    <row r="67" spans="1:83" ht="12.75" customHeight="1">
      <c r="A67" s="228"/>
      <c r="B67" s="230"/>
      <c r="C67" s="231"/>
      <c r="D67" s="231"/>
      <c r="E67" s="231"/>
      <c r="F67" s="231"/>
      <c r="G67" s="232"/>
      <c r="H67" s="9" t="s">
        <v>23</v>
      </c>
      <c r="I67" s="9"/>
      <c r="J67" s="128"/>
      <c r="K67" s="236" t="str">
        <f>IF($J67&lt;&gt;"",IF($AF67="0-",AP67,IF($AF67="+0",AV67,IF($AF67="+-",BB67,AJ67))),"")</f>
        <v/>
      </c>
      <c r="L67" s="238" t="str">
        <f>IF($J67&lt;&gt;"",IF($AF67="0-",AQ67,IF($AF67="+0",AW67,IF($AF67="+-",BC67,AK67))),"")</f>
        <v/>
      </c>
      <c r="M67" s="236" t="str">
        <f>IF($J67&lt;&gt;"",IF($AF67="0-",AR67,IF($AF67="+0",AX67,IF($AF67="+-",BD67,AL67))),"")</f>
        <v/>
      </c>
      <c r="N67" s="10"/>
      <c r="O67" s="6"/>
      <c r="P67" s="6"/>
      <c r="Q67" s="6"/>
      <c r="R67" s="6"/>
      <c r="S67" s="6"/>
      <c r="T67" s="6"/>
      <c r="U67" s="65"/>
      <c r="V67" s="65"/>
      <c r="W67" s="65"/>
      <c r="X67" s="65"/>
      <c r="Y67" s="6"/>
      <c r="Z67" s="6"/>
      <c r="AA67" s="6"/>
      <c r="AB67" s="65"/>
      <c r="AC67" s="144"/>
      <c r="AD67" s="55"/>
      <c r="AE67" s="63"/>
      <c r="AF67" s="256"/>
      <c r="AG67" s="250" t="str">
        <f>IF(AF67&lt;&gt;"",VLOOKUP(AF67,$AH$13:$AI$16,2),"")</f>
        <v/>
      </c>
      <c r="AH67"/>
      <c r="AI67"/>
      <c r="AJ67" s="50">
        <f>IF(AN67&gt;=12,DATEDIF(BK67,BN67,"y")+1,DATEDIF(BK67,BN67,"y"))</f>
        <v>0</v>
      </c>
      <c r="AK67" s="50">
        <f>IF(AN67&gt;=12,AN67-12,AN67)</f>
        <v>0</v>
      </c>
      <c r="AL67" s="51" t="str">
        <f>IF(AO67&lt;=15,"半",0)</f>
        <v>半</v>
      </c>
      <c r="AM67" s="47">
        <f>DATEDIF(BK67,BN67,"y")</f>
        <v>0</v>
      </c>
      <c r="AN67" s="48">
        <f>IF(AO67&gt;=16,DATEDIF(BK67,BN67,"ym")+1,DATEDIF(BK67,BN67,"ym"))</f>
        <v>0</v>
      </c>
      <c r="AO67" s="49">
        <f>DATEDIF(BK67,BN67,"md")</f>
        <v>14</v>
      </c>
      <c r="AP67" s="50" t="e">
        <f>IF(AT67&gt;=12,DATEDIF(BK67,BO67,"y")+1,DATEDIF(BK67,BO67,"y"))</f>
        <v>#NUM!</v>
      </c>
      <c r="AQ67" s="50" t="e">
        <f>IF(AT67&gt;=12,AT67-12,AT67)</f>
        <v>#NUM!</v>
      </c>
      <c r="AR67" s="51" t="e">
        <f>IF(AU67&lt;=15,"半",0)</f>
        <v>#NUM!</v>
      </c>
      <c r="AS67" s="47" t="e">
        <f>DATEDIF(BK67,BO67,"y")</f>
        <v>#NUM!</v>
      </c>
      <c r="AT67" s="48" t="e">
        <f>IF(AU67&gt;=16,DATEDIF(BK67,BO67,"ym")+1,DATEDIF(BK67,BO67,"ym"))</f>
        <v>#NUM!</v>
      </c>
      <c r="AU67" s="49" t="e">
        <f>DATEDIF(BK67,BO67,"md")</f>
        <v>#NUM!</v>
      </c>
      <c r="AV67" s="50" t="e">
        <f>IF(AZ67&gt;=12,DATEDIF(BL67,BN67,"y")+1,DATEDIF(BL67,BN67,"y"))</f>
        <v>#NUM!</v>
      </c>
      <c r="AW67" s="50" t="e">
        <f>IF(AZ67&gt;=12,AZ67-12,AZ67)</f>
        <v>#NUM!</v>
      </c>
      <c r="AX67" s="51" t="e">
        <f>IF(BA67&lt;=15,"半",0)</f>
        <v>#NUM!</v>
      </c>
      <c r="AY67" s="47" t="e">
        <f>DATEDIF(BL67,BN67,"y")</f>
        <v>#NUM!</v>
      </c>
      <c r="AZ67" s="48" t="e">
        <f>IF(BA67&gt;=16,DATEDIF(BL67,BN67,"ym")+1,DATEDIF(BL67,BN67,"ym"))</f>
        <v>#NUM!</v>
      </c>
      <c r="BA67" s="48" t="e">
        <f>DATEDIF(BL67,BN67,"md")</f>
        <v>#NUM!</v>
      </c>
      <c r="BB67" s="50" t="e">
        <f>IF(BF67&gt;=12,DATEDIF(BL67,BO67,"y")+1,DATEDIF(BL67,BO67,"y"))</f>
        <v>#NUM!</v>
      </c>
      <c r="BC67" s="50" t="e">
        <f>IF(BF67&gt;=12,BF67-12,BF67)</f>
        <v>#NUM!</v>
      </c>
      <c r="BD67" s="51" t="e">
        <f>IF(BG67&lt;=15,"半",0)</f>
        <v>#NUM!</v>
      </c>
      <c r="BE67" s="47" t="e">
        <f>DATEDIF(BL67,BO67,"y")</f>
        <v>#NUM!</v>
      </c>
      <c r="BF67" s="48" t="e">
        <f>IF(BG67&gt;=16,DATEDIF(BL67,BO67,"ym")+1,DATEDIF(BL67,BO67,"ym"))</f>
        <v>#NUM!</v>
      </c>
      <c r="BG67" s="49" t="e">
        <f>DATEDIF(BL67,BO67,"md")</f>
        <v>#NUM!</v>
      </c>
      <c r="BH67" s="48"/>
      <c r="BI67" s="55">
        <f>IF(J68="現在",$AG$6,J68)</f>
        <v>0</v>
      </c>
      <c r="BJ67" s="48">
        <v>2</v>
      </c>
      <c r="BK67" s="57">
        <f>IF(DAY(J67)&lt;=15,J67-DAY(J67)+1,J67-DAY(J67)+16)</f>
        <v>1</v>
      </c>
      <c r="BL67" s="57">
        <f>IF(DAY(BK67)=1,BK67+15,BU67)</f>
        <v>16</v>
      </c>
      <c r="BM67" s="58"/>
      <c r="BN67" s="139">
        <f>IF(CD67&gt;=16,CB67,IF(J68="現在",$AG$6-CD67+15,J68-CD67+15))</f>
        <v>15</v>
      </c>
      <c r="BO67" s="59">
        <f>IF(DAY(BN67)=15,BN67-DAY(BN67),BN67-DAY(BN67)+15)</f>
        <v>0</v>
      </c>
      <c r="BP67" s="58"/>
      <c r="BQ67" s="58"/>
      <c r="BR67" s="56">
        <f>YEAR(J67)</f>
        <v>1900</v>
      </c>
      <c r="BS67" s="60">
        <f>MONTH(J67)+1</f>
        <v>2</v>
      </c>
      <c r="BT67" s="61" t="str">
        <f>CONCATENATE(BR67,"/",BS67,"/",1)</f>
        <v>1900/2/1</v>
      </c>
      <c r="BU67" s="61">
        <f t="shared" ref="BU67:BU125" si="0">BT67+1-1</f>
        <v>32</v>
      </c>
      <c r="BV67" s="61">
        <f>BT67-1</f>
        <v>31</v>
      </c>
      <c r="BW67" s="56">
        <f t="shared" ref="BW67:BW125" si="1">DAY(BV67)</f>
        <v>31</v>
      </c>
      <c r="BX67" s="56">
        <f>DAY(J67)</f>
        <v>0</v>
      </c>
      <c r="BY67" s="56">
        <f>YEAR(BI67)</f>
        <v>1900</v>
      </c>
      <c r="BZ67" s="60">
        <f>IF(MONTH(BI67)=12,MONTH(BI67)-12+1,MONTH(BI67)+1)</f>
        <v>2</v>
      </c>
      <c r="CA67" s="61" t="str">
        <f>IF(BZ67=1,CONCATENATE(BY67+1,"/",BZ67,"/",1),CONCATENATE(BY67,"/",BZ67,"/",1))</f>
        <v>1900/2/1</v>
      </c>
      <c r="CB67" s="61">
        <f t="shared" ref="CB67:CB125" si="2">CA67-1</f>
        <v>31</v>
      </c>
      <c r="CC67" s="56">
        <f t="shared" ref="CC67:CC125" si="3">DAY(CB67)</f>
        <v>31</v>
      </c>
      <c r="CD67" s="56">
        <f>DAY(BI67)</f>
        <v>0</v>
      </c>
    </row>
    <row r="68" spans="1:83" ht="12.75" customHeight="1">
      <c r="A68" s="229"/>
      <c r="B68" s="233"/>
      <c r="C68" s="234"/>
      <c r="D68" s="234"/>
      <c r="E68" s="234"/>
      <c r="F68" s="234"/>
      <c r="G68" s="235"/>
      <c r="H68" s="2" t="s">
        <v>24</v>
      </c>
      <c r="I68" s="2"/>
      <c r="J68" s="127"/>
      <c r="K68" s="237"/>
      <c r="L68" s="239"/>
      <c r="M68" s="237"/>
      <c r="N68" s="10"/>
      <c r="O68" s="6"/>
      <c r="P68" s="6"/>
      <c r="Q68" s="6"/>
      <c r="R68" s="6"/>
      <c r="S68" s="6"/>
      <c r="T68" s="6"/>
      <c r="U68" s="65"/>
      <c r="V68" s="65"/>
      <c r="W68" s="65"/>
      <c r="X68" s="65"/>
      <c r="Y68" s="6"/>
      <c r="Z68" s="6"/>
      <c r="AA68" s="6"/>
      <c r="AB68" s="65"/>
      <c r="AC68" s="144"/>
      <c r="AD68" s="55"/>
      <c r="AE68" s="63"/>
      <c r="AF68" s="257"/>
      <c r="AG68" s="251"/>
      <c r="AH68"/>
      <c r="AI68"/>
      <c r="AJ68" s="211"/>
      <c r="AK68" s="211"/>
      <c r="AL68" s="212"/>
      <c r="AM68" s="47"/>
      <c r="AN68" s="48"/>
      <c r="AO68" s="49"/>
      <c r="AP68" s="211"/>
      <c r="AQ68" s="211"/>
      <c r="AR68" s="212"/>
      <c r="AS68" s="47"/>
      <c r="AT68" s="48"/>
      <c r="AU68" s="49"/>
      <c r="AV68" s="211"/>
      <c r="AW68" s="211"/>
      <c r="AX68" s="212"/>
      <c r="AY68" s="47"/>
      <c r="AZ68" s="48"/>
      <c r="BA68" s="48"/>
      <c r="BB68" s="211"/>
      <c r="BC68" s="211"/>
      <c r="BD68" s="212"/>
      <c r="BE68" s="47"/>
      <c r="BF68" s="48"/>
      <c r="BG68" s="49"/>
      <c r="BH68" s="48"/>
      <c r="BI68" s="55"/>
      <c r="BJ68" s="48"/>
      <c r="BK68" s="57"/>
      <c r="BL68" s="57"/>
      <c r="BM68" s="58"/>
      <c r="BN68" s="59"/>
      <c r="BO68" s="59"/>
      <c r="BP68" s="58"/>
      <c r="BQ68" s="58"/>
      <c r="BS68" s="60"/>
      <c r="BT68" s="61"/>
      <c r="BU68" s="61"/>
      <c r="BV68" s="61"/>
      <c r="BZ68" s="60"/>
      <c r="CA68" s="61"/>
      <c r="CB68" s="61"/>
    </row>
    <row r="69" spans="1:83" ht="12.75" customHeight="1">
      <c r="A69" s="228"/>
      <c r="B69" s="230"/>
      <c r="C69" s="231"/>
      <c r="D69" s="231"/>
      <c r="E69" s="231"/>
      <c r="F69" s="231"/>
      <c r="G69" s="232"/>
      <c r="H69" s="9" t="s">
        <v>23</v>
      </c>
      <c r="I69" s="9"/>
      <c r="J69" s="128"/>
      <c r="K69" s="236" t="str">
        <f>IF($J69&lt;&gt;"",IF($AF69="0-",AP69,IF($AF69="+0",AV69,IF($AF69="+-",BB69,AJ69))),"")</f>
        <v/>
      </c>
      <c r="L69" s="238" t="str">
        <f>IF($J69&lt;&gt;"",IF($AF69="0-",AQ69,IF($AF69="+0",AW69,IF($AF69="+-",BC69,AK69))),"")</f>
        <v/>
      </c>
      <c r="M69" s="236" t="str">
        <f>IF($J69&lt;&gt;"",IF($AF69="0-",AR69,IF($AF69="+0",AX69,IF($AF69="+-",BD69,AL69))),"")</f>
        <v/>
      </c>
      <c r="N69" s="10"/>
      <c r="O69" s="6"/>
      <c r="P69" s="6"/>
      <c r="Q69" s="6"/>
      <c r="R69" s="6"/>
      <c r="S69" s="6"/>
      <c r="T69" s="6"/>
      <c r="U69" s="65"/>
      <c r="V69" s="65"/>
      <c r="W69" s="65"/>
      <c r="X69" s="65"/>
      <c r="Y69" s="6"/>
      <c r="Z69" s="6"/>
      <c r="AA69" s="6"/>
      <c r="AB69" s="65"/>
      <c r="AC69" s="144"/>
      <c r="AD69" s="55"/>
      <c r="AE69" s="63"/>
      <c r="AF69" s="256"/>
      <c r="AG69" s="250" t="str">
        <f>IF(AF69&lt;&gt;"",VLOOKUP(AF69,$AH$13:$AI$16,2),"")</f>
        <v/>
      </c>
      <c r="AH69"/>
      <c r="AI69"/>
      <c r="AJ69" s="50">
        <f>IF(AN69&gt;=12,DATEDIF(BK69,BN69,"y")+1,DATEDIF(BK69,BN69,"y"))</f>
        <v>0</v>
      </c>
      <c r="AK69" s="50">
        <f>IF(AN69&gt;=12,AN69-12,AN69)</f>
        <v>0</v>
      </c>
      <c r="AL69" s="51" t="str">
        <f>IF(AO69&lt;=15,"半",0)</f>
        <v>半</v>
      </c>
      <c r="AM69" s="47">
        <f>DATEDIF(BK69,BN69,"y")</f>
        <v>0</v>
      </c>
      <c r="AN69" s="48">
        <f>IF(AO69&gt;=16,DATEDIF(BK69,BN69,"ym")+1,DATEDIF(BK69,BN69,"ym"))</f>
        <v>0</v>
      </c>
      <c r="AO69" s="49">
        <f>DATEDIF(BK69,BN69,"md")</f>
        <v>14</v>
      </c>
      <c r="AP69" s="50" t="e">
        <f>IF(AT69&gt;=12,DATEDIF(BK69,BO69,"y")+1,DATEDIF(BK69,BO69,"y"))</f>
        <v>#NUM!</v>
      </c>
      <c r="AQ69" s="50" t="e">
        <f>IF(AT69&gt;=12,AT69-12,AT69)</f>
        <v>#NUM!</v>
      </c>
      <c r="AR69" s="51" t="e">
        <f>IF(AU69&lt;=15,"半",0)</f>
        <v>#NUM!</v>
      </c>
      <c r="AS69" s="47" t="e">
        <f>DATEDIF(BK69,BO69,"y")</f>
        <v>#NUM!</v>
      </c>
      <c r="AT69" s="48" t="e">
        <f>IF(AU69&gt;=16,DATEDIF(BK69,BO69,"ym")+1,DATEDIF(BK69,BO69,"ym"))</f>
        <v>#NUM!</v>
      </c>
      <c r="AU69" s="49" t="e">
        <f>DATEDIF(BK69,BO69,"md")</f>
        <v>#NUM!</v>
      </c>
      <c r="AV69" s="50" t="e">
        <f>IF(AZ69&gt;=12,DATEDIF(BL69,BN69,"y")+1,DATEDIF(BL69,BN69,"y"))</f>
        <v>#NUM!</v>
      </c>
      <c r="AW69" s="50" t="e">
        <f>IF(AZ69&gt;=12,AZ69-12,AZ69)</f>
        <v>#NUM!</v>
      </c>
      <c r="AX69" s="51" t="e">
        <f>IF(BA69&lt;=15,"半",0)</f>
        <v>#NUM!</v>
      </c>
      <c r="AY69" s="47" t="e">
        <f>DATEDIF(BL69,BN69,"y")</f>
        <v>#NUM!</v>
      </c>
      <c r="AZ69" s="48" t="e">
        <f>IF(BA69&gt;=16,DATEDIF(BL69,BN69,"ym")+1,DATEDIF(BL69,BN69,"ym"))</f>
        <v>#NUM!</v>
      </c>
      <c r="BA69" s="48" t="e">
        <f>DATEDIF(BL69,BN69,"md")</f>
        <v>#NUM!</v>
      </c>
      <c r="BB69" s="50" t="e">
        <f>IF(BF69&gt;=12,DATEDIF(BL69,BO69,"y")+1,DATEDIF(BL69,BO69,"y"))</f>
        <v>#NUM!</v>
      </c>
      <c r="BC69" s="50" t="e">
        <f>IF(BF69&gt;=12,BF69-12,BF69)</f>
        <v>#NUM!</v>
      </c>
      <c r="BD69" s="51" t="e">
        <f>IF(BG69&lt;=15,"半",0)</f>
        <v>#NUM!</v>
      </c>
      <c r="BE69" s="47" t="e">
        <f>DATEDIF(BL69,BO69,"y")</f>
        <v>#NUM!</v>
      </c>
      <c r="BF69" s="48" t="e">
        <f>IF(BG69&gt;=16,DATEDIF(BL69,BO69,"ym")+1,DATEDIF(BL69,BO69,"ym"))</f>
        <v>#NUM!</v>
      </c>
      <c r="BG69" s="49" t="e">
        <f>DATEDIF(BL69,BO69,"md")</f>
        <v>#NUM!</v>
      </c>
      <c r="BH69" s="48"/>
      <c r="BI69" s="55">
        <f>IF(J70="現在",$AG$6,J70)</f>
        <v>0</v>
      </c>
      <c r="BJ69" s="48">
        <v>3</v>
      </c>
      <c r="BK69" s="57">
        <f>IF(DAY(J69)&lt;=15,J69-DAY(J69)+1,J69-DAY(J69)+16)</f>
        <v>1</v>
      </c>
      <c r="BL69" s="57">
        <f>IF(DAY(BK69)=1,BK69+15,BU69)</f>
        <v>16</v>
      </c>
      <c r="BM69" s="58"/>
      <c r="BN69" s="139">
        <f>IF(CD69&gt;=16,CB69,IF(J70="現在",$AG$6-CD69+15,J70-CD69+15))</f>
        <v>15</v>
      </c>
      <c r="BO69" s="59">
        <f>IF(DAY(BN69)=15,BN69-DAY(BN69),BN69-DAY(BN69)+15)</f>
        <v>0</v>
      </c>
      <c r="BP69" s="58"/>
      <c r="BQ69" s="58"/>
      <c r="BR69" s="56">
        <f>YEAR(J69)</f>
        <v>1900</v>
      </c>
      <c r="BS69" s="60">
        <f>MONTH(J69)+1</f>
        <v>2</v>
      </c>
      <c r="BT69" s="61" t="str">
        <f>CONCATENATE(BR69,"/",BS69,"/",1)</f>
        <v>1900/2/1</v>
      </c>
      <c r="BU69" s="61">
        <f t="shared" si="0"/>
        <v>32</v>
      </c>
      <c r="BV69" s="61">
        <f>BT69-1</f>
        <v>31</v>
      </c>
      <c r="BW69" s="56">
        <f t="shared" si="1"/>
        <v>31</v>
      </c>
      <c r="BX69" s="56">
        <f>DAY(J69)</f>
        <v>0</v>
      </c>
      <c r="BY69" s="56">
        <f>YEAR(BI69)</f>
        <v>1900</v>
      </c>
      <c r="BZ69" s="60">
        <f>IF(MONTH(BI69)=12,MONTH(BI69)-12+1,MONTH(BI69)+1)</f>
        <v>2</v>
      </c>
      <c r="CA69" s="61" t="str">
        <f>IF(BZ69=1,CONCATENATE(BY69+1,"/",BZ69,"/",1),CONCATENATE(BY69,"/",BZ69,"/",1))</f>
        <v>1900/2/1</v>
      </c>
      <c r="CB69" s="61">
        <f t="shared" si="2"/>
        <v>31</v>
      </c>
      <c r="CC69" s="56">
        <f t="shared" si="3"/>
        <v>31</v>
      </c>
      <c r="CD69" s="56">
        <f>DAY(BI69)</f>
        <v>0</v>
      </c>
    </row>
    <row r="70" spans="1:83" ht="12.75" customHeight="1">
      <c r="A70" s="229"/>
      <c r="B70" s="233"/>
      <c r="C70" s="234"/>
      <c r="D70" s="234"/>
      <c r="E70" s="234"/>
      <c r="F70" s="234"/>
      <c r="G70" s="235"/>
      <c r="H70" s="2" t="s">
        <v>24</v>
      </c>
      <c r="I70" s="2"/>
      <c r="J70" s="127"/>
      <c r="K70" s="237"/>
      <c r="L70" s="239"/>
      <c r="M70" s="237"/>
      <c r="N70" s="10"/>
      <c r="O70" s="6"/>
      <c r="P70" s="6"/>
      <c r="Q70" s="6"/>
      <c r="R70" s="6"/>
      <c r="S70" s="6"/>
      <c r="T70" s="6"/>
      <c r="U70" s="65"/>
      <c r="V70" s="65"/>
      <c r="W70" s="65"/>
      <c r="X70" s="65"/>
      <c r="Y70" s="6"/>
      <c r="Z70" s="6"/>
      <c r="AA70" s="6"/>
      <c r="AB70" s="65"/>
      <c r="AC70" s="144"/>
      <c r="AD70" s="55"/>
      <c r="AE70" s="63"/>
      <c r="AF70" s="257"/>
      <c r="AG70" s="251"/>
      <c r="AH70"/>
      <c r="AI70"/>
      <c r="AJ70" s="211"/>
      <c r="AK70" s="211"/>
      <c r="AL70" s="212"/>
      <c r="AM70" s="47"/>
      <c r="AN70" s="48"/>
      <c r="AO70" s="49"/>
      <c r="AP70" s="211"/>
      <c r="AQ70" s="211"/>
      <c r="AR70" s="212"/>
      <c r="AS70" s="47"/>
      <c r="AT70" s="48"/>
      <c r="AU70" s="49"/>
      <c r="AV70" s="211"/>
      <c r="AW70" s="211"/>
      <c r="AX70" s="212"/>
      <c r="AY70" s="47"/>
      <c r="AZ70" s="48"/>
      <c r="BA70" s="48"/>
      <c r="BB70" s="211"/>
      <c r="BC70" s="211"/>
      <c r="BD70" s="212"/>
      <c r="BE70" s="47"/>
      <c r="BF70" s="48"/>
      <c r="BG70" s="49"/>
      <c r="BH70" s="48"/>
      <c r="BI70" s="55"/>
      <c r="BJ70" s="48"/>
      <c r="BK70" s="57"/>
      <c r="BL70" s="57"/>
      <c r="BM70" s="58"/>
      <c r="BN70" s="59"/>
      <c r="BO70" s="59"/>
      <c r="BP70" s="58"/>
      <c r="BQ70" s="58"/>
      <c r="BS70" s="60"/>
      <c r="BT70" s="61"/>
      <c r="BU70" s="61"/>
      <c r="BV70" s="61"/>
      <c r="BZ70" s="60"/>
      <c r="CA70" s="61"/>
      <c r="CB70" s="61"/>
    </row>
    <row r="71" spans="1:83" ht="12.75" customHeight="1">
      <c r="A71" s="228"/>
      <c r="B71" s="230"/>
      <c r="C71" s="231"/>
      <c r="D71" s="231"/>
      <c r="E71" s="231"/>
      <c r="F71" s="231"/>
      <c r="G71" s="232"/>
      <c r="H71" s="9" t="s">
        <v>23</v>
      </c>
      <c r="I71" s="9"/>
      <c r="J71" s="128"/>
      <c r="K71" s="236" t="str">
        <f>IF($J71&lt;&gt;"",IF($AF71="0-",AP71,IF($AF71="+0",AV71,IF($AF71="+-",BB71,AJ71))),"")</f>
        <v/>
      </c>
      <c r="L71" s="238" t="str">
        <f>IF($J71&lt;&gt;"",IF($AF71="0-",AQ71,IF($AF71="+0",AW71,IF($AF71="+-",BC71,AK71))),"")</f>
        <v/>
      </c>
      <c r="M71" s="236" t="str">
        <f>IF($J71&lt;&gt;"",IF($AF71="0-",AR71,IF($AF71="+0",AX71,IF($AF71="+-",BD71,AL71))),"")</f>
        <v/>
      </c>
      <c r="N71" s="10"/>
      <c r="O71" s="6"/>
      <c r="P71" s="6"/>
      <c r="Q71" s="6"/>
      <c r="R71" s="6"/>
      <c r="S71" s="6"/>
      <c r="T71" s="6"/>
      <c r="U71" s="65"/>
      <c r="V71" s="65"/>
      <c r="W71" s="65"/>
      <c r="X71" s="65"/>
      <c r="Y71" s="6"/>
      <c r="Z71" s="6"/>
      <c r="AA71" s="6"/>
      <c r="AB71" s="65"/>
      <c r="AC71" s="144"/>
      <c r="AD71" s="55"/>
      <c r="AE71" s="63"/>
      <c r="AF71" s="256"/>
      <c r="AG71" s="250" t="str">
        <f>IF(AF71&lt;&gt;"",VLOOKUP(AF71,$AH$13:$AI$16,2),"")</f>
        <v/>
      </c>
      <c r="AH71"/>
      <c r="AI71"/>
      <c r="AJ71" s="50">
        <f>IF(AN71&gt;=12,DATEDIF(BK71,BN71,"y")+1,DATEDIF(BK71,BN71,"y"))</f>
        <v>0</v>
      </c>
      <c r="AK71" s="50">
        <f>IF(AN71&gt;=12,AN71-12,AN71)</f>
        <v>0</v>
      </c>
      <c r="AL71" s="51" t="str">
        <f>IF(AO71&lt;=15,"半",0)</f>
        <v>半</v>
      </c>
      <c r="AM71" s="47">
        <f>DATEDIF(BK71,BN71,"y")</f>
        <v>0</v>
      </c>
      <c r="AN71" s="48">
        <f>IF(AO71&gt;=16,DATEDIF(BK71,BN71,"ym")+1,DATEDIF(BK71,BN71,"ym"))</f>
        <v>0</v>
      </c>
      <c r="AO71" s="49">
        <f>DATEDIF(BK71,BN71,"md")</f>
        <v>14</v>
      </c>
      <c r="AP71" s="50" t="e">
        <f>IF(AT71&gt;=12,DATEDIF(BK71,BO71,"y")+1,DATEDIF(BK71,BO71,"y"))</f>
        <v>#NUM!</v>
      </c>
      <c r="AQ71" s="50" t="e">
        <f>IF(AT71&gt;=12,AT71-12,AT71)</f>
        <v>#NUM!</v>
      </c>
      <c r="AR71" s="51" t="e">
        <f>IF(AU71&lt;=15,"半",0)</f>
        <v>#NUM!</v>
      </c>
      <c r="AS71" s="47" t="e">
        <f>DATEDIF(BK71,BO71,"y")</f>
        <v>#NUM!</v>
      </c>
      <c r="AT71" s="48" t="e">
        <f>IF(AU71&gt;=16,DATEDIF(BK71,BO71,"ym")+1,DATEDIF(BK71,BO71,"ym"))</f>
        <v>#NUM!</v>
      </c>
      <c r="AU71" s="49" t="e">
        <f>DATEDIF(BK71,BO71,"md")</f>
        <v>#NUM!</v>
      </c>
      <c r="AV71" s="50" t="e">
        <f>IF(AZ71&gt;=12,DATEDIF(BL71,BN71,"y")+1,DATEDIF(BL71,BN71,"y"))</f>
        <v>#NUM!</v>
      </c>
      <c r="AW71" s="50" t="e">
        <f>IF(AZ71&gt;=12,AZ71-12,AZ71)</f>
        <v>#NUM!</v>
      </c>
      <c r="AX71" s="51" t="e">
        <f>IF(BA71&lt;=15,"半",0)</f>
        <v>#NUM!</v>
      </c>
      <c r="AY71" s="47" t="e">
        <f>DATEDIF(BL71,BN71,"y")</f>
        <v>#NUM!</v>
      </c>
      <c r="AZ71" s="48" t="e">
        <f>IF(BA71&gt;=16,DATEDIF(BL71,BN71,"ym")+1,DATEDIF(BL71,BN71,"ym"))</f>
        <v>#NUM!</v>
      </c>
      <c r="BA71" s="48" t="e">
        <f>DATEDIF(BL71,BN71,"md")</f>
        <v>#NUM!</v>
      </c>
      <c r="BB71" s="50" t="e">
        <f>IF(BF71&gt;=12,DATEDIF(BL71,BO71,"y")+1,DATEDIF(BL71,BO71,"y"))</f>
        <v>#NUM!</v>
      </c>
      <c r="BC71" s="50" t="e">
        <f>IF(BF71&gt;=12,BF71-12,BF71)</f>
        <v>#NUM!</v>
      </c>
      <c r="BD71" s="51" t="e">
        <f>IF(BG71&lt;=15,"半",0)</f>
        <v>#NUM!</v>
      </c>
      <c r="BE71" s="47" t="e">
        <f>DATEDIF(BL71,BO71,"y")</f>
        <v>#NUM!</v>
      </c>
      <c r="BF71" s="48" t="e">
        <f>IF(BG71&gt;=16,DATEDIF(BL71,BO71,"ym")+1,DATEDIF(BL71,BO71,"ym"))</f>
        <v>#NUM!</v>
      </c>
      <c r="BG71" s="49" t="e">
        <f>DATEDIF(BL71,BO71,"md")</f>
        <v>#NUM!</v>
      </c>
      <c r="BH71" s="48"/>
      <c r="BI71" s="55">
        <f>IF(J72="現在",$AG$6,J72)</f>
        <v>0</v>
      </c>
      <c r="BJ71" s="48">
        <v>4</v>
      </c>
      <c r="BK71" s="57">
        <f>IF(DAY(J71)&lt;=15,J71-DAY(J71)+1,J71-DAY(J71)+16)</f>
        <v>1</v>
      </c>
      <c r="BL71" s="57">
        <f>IF(DAY(BK71)=1,BK71+15,BU71)</f>
        <v>16</v>
      </c>
      <c r="BM71" s="58"/>
      <c r="BN71" s="139">
        <f>IF(CD71&gt;=16,CB71,IF(J72="現在",$AG$6-CD71+15,J72-CD71+15))</f>
        <v>15</v>
      </c>
      <c r="BO71" s="59">
        <f>IF(DAY(BN71)=15,BN71-DAY(BN71),BN71-DAY(BN71)+15)</f>
        <v>0</v>
      </c>
      <c r="BP71" s="58"/>
      <c r="BQ71" s="58"/>
      <c r="BR71" s="56">
        <f>YEAR(J71)</f>
        <v>1900</v>
      </c>
      <c r="BS71" s="60">
        <f>MONTH(J71)+1</f>
        <v>2</v>
      </c>
      <c r="BT71" s="61" t="str">
        <f>CONCATENATE(BR71,"/",BS71,"/",1)</f>
        <v>1900/2/1</v>
      </c>
      <c r="BU71" s="61">
        <f t="shared" si="0"/>
        <v>32</v>
      </c>
      <c r="BV71" s="61">
        <f>BT71-1</f>
        <v>31</v>
      </c>
      <c r="BW71" s="56">
        <f t="shared" si="1"/>
        <v>31</v>
      </c>
      <c r="BX71" s="56">
        <f>DAY(J71)</f>
        <v>0</v>
      </c>
      <c r="BY71" s="56">
        <f>YEAR(BI71)</f>
        <v>1900</v>
      </c>
      <c r="BZ71" s="60">
        <f>IF(MONTH(BI71)=12,MONTH(BI71)-12+1,MONTH(BI71)+1)</f>
        <v>2</v>
      </c>
      <c r="CA71" s="61" t="str">
        <f>IF(BZ71=1,CONCATENATE(BY71+1,"/",BZ71,"/",1),CONCATENATE(BY71,"/",BZ71,"/",1))</f>
        <v>1900/2/1</v>
      </c>
      <c r="CB71" s="61">
        <f t="shared" si="2"/>
        <v>31</v>
      </c>
      <c r="CC71" s="56">
        <f t="shared" si="3"/>
        <v>31</v>
      </c>
      <c r="CD71" s="56">
        <f>DAY(BI71)</f>
        <v>0</v>
      </c>
    </row>
    <row r="72" spans="1:83" ht="12.75" customHeight="1">
      <c r="A72" s="229"/>
      <c r="B72" s="233"/>
      <c r="C72" s="234"/>
      <c r="D72" s="234"/>
      <c r="E72" s="234"/>
      <c r="F72" s="234"/>
      <c r="G72" s="235"/>
      <c r="H72" s="2" t="s">
        <v>24</v>
      </c>
      <c r="I72" s="2"/>
      <c r="J72" s="127"/>
      <c r="K72" s="237"/>
      <c r="L72" s="239"/>
      <c r="M72" s="237"/>
      <c r="N72" s="41"/>
      <c r="O72" s="71"/>
      <c r="P72" s="71"/>
      <c r="Q72" s="71"/>
      <c r="R72" s="71"/>
      <c r="S72" s="71"/>
      <c r="T72" s="71"/>
      <c r="U72" s="209"/>
      <c r="V72" s="209"/>
      <c r="W72" s="209"/>
      <c r="X72" s="209"/>
      <c r="Y72" s="71"/>
      <c r="Z72" s="71"/>
      <c r="AA72" s="71"/>
      <c r="AB72" s="209"/>
      <c r="AC72" s="213"/>
      <c r="AD72" s="72"/>
      <c r="AE72" s="63"/>
      <c r="AF72" s="257"/>
      <c r="AG72" s="251"/>
      <c r="AH72"/>
      <c r="AI72"/>
      <c r="AJ72" s="211"/>
      <c r="AK72" s="211"/>
      <c r="AL72" s="212"/>
      <c r="AM72" s="47"/>
      <c r="AN72" s="48"/>
      <c r="AO72" s="49"/>
      <c r="AP72" s="211"/>
      <c r="AQ72" s="211"/>
      <c r="AR72" s="212"/>
      <c r="AS72" s="47"/>
      <c r="AT72" s="48"/>
      <c r="AU72" s="49"/>
      <c r="AV72" s="211"/>
      <c r="AW72" s="211"/>
      <c r="AX72" s="212"/>
      <c r="AY72" s="47"/>
      <c r="AZ72" s="48"/>
      <c r="BA72" s="48"/>
      <c r="BB72" s="211"/>
      <c r="BC72" s="211"/>
      <c r="BD72" s="212"/>
      <c r="BE72" s="47"/>
      <c r="BF72" s="48"/>
      <c r="BG72" s="49"/>
      <c r="BH72" s="48"/>
      <c r="BI72" s="55"/>
      <c r="BJ72" s="48"/>
      <c r="BK72" s="57"/>
      <c r="BL72" s="57"/>
      <c r="BM72" s="58"/>
      <c r="BN72" s="59"/>
      <c r="BO72" s="59"/>
      <c r="BP72" s="58"/>
      <c r="BQ72" s="58"/>
      <c r="BS72" s="60"/>
      <c r="BT72" s="61"/>
      <c r="BU72" s="61"/>
      <c r="BV72" s="61"/>
      <c r="BZ72" s="60"/>
      <c r="CA72" s="61"/>
      <c r="CB72" s="61"/>
    </row>
    <row r="73" spans="1:83" ht="12.75" customHeight="1">
      <c r="A73" s="228"/>
      <c r="B73" s="230"/>
      <c r="C73" s="231"/>
      <c r="D73" s="231"/>
      <c r="E73" s="231"/>
      <c r="F73" s="231"/>
      <c r="G73" s="232"/>
      <c r="H73" s="9" t="s">
        <v>23</v>
      </c>
      <c r="I73" s="9"/>
      <c r="J73" s="128"/>
      <c r="K73" s="236" t="str">
        <f>IF($J73&lt;&gt;"",IF($AF73="0-",AP73,IF($AF73="+0",AV73,IF($AF73="+-",BB73,AJ73))),"")</f>
        <v/>
      </c>
      <c r="L73" s="238" t="str">
        <f>IF($J73&lt;&gt;"",IF($AF73="0-",AQ73,IF($AF73="+0",AW73,IF($AF73="+-",BC73,AK73))),"")</f>
        <v/>
      </c>
      <c r="M73" s="236" t="str">
        <f>IF($J73&lt;&gt;"",IF($AF73="0-",AR73,IF($AF73="+0",AX73,IF($AF73="+-",BD73,AL73))),"")</f>
        <v/>
      </c>
      <c r="N73" s="10"/>
      <c r="O73" s="6"/>
      <c r="P73" s="6"/>
      <c r="Q73" s="6"/>
      <c r="R73" s="6"/>
      <c r="S73" s="6"/>
      <c r="T73" s="6"/>
      <c r="U73" s="65"/>
      <c r="V73" s="65"/>
      <c r="W73" s="65"/>
      <c r="X73" s="65"/>
      <c r="Y73" s="6"/>
      <c r="Z73" s="6"/>
      <c r="AA73" s="6"/>
      <c r="AB73" s="65"/>
      <c r="AC73" s="144"/>
      <c r="AD73" s="55"/>
      <c r="AE73" s="63"/>
      <c r="AF73" s="256"/>
      <c r="AG73" s="250" t="str">
        <f>IF(AF73&lt;&gt;"",VLOOKUP(AF73,$AH$13:$AI$16,2),"")</f>
        <v/>
      </c>
      <c r="AH73"/>
      <c r="AI73"/>
      <c r="AJ73" s="50">
        <f>IF(AN73&gt;=12,DATEDIF(BK73,BN73,"y")+1,DATEDIF(BK73,BN73,"y"))</f>
        <v>0</v>
      </c>
      <c r="AK73" s="50">
        <f>IF(AN73&gt;=12,AN73-12,AN73)</f>
        <v>0</v>
      </c>
      <c r="AL73" s="51" t="str">
        <f>IF(AO73&lt;=15,"半",0)</f>
        <v>半</v>
      </c>
      <c r="AM73" s="47">
        <f>DATEDIF(BK73,BN73,"y")</f>
        <v>0</v>
      </c>
      <c r="AN73" s="48">
        <f>IF(AO73&gt;=16,DATEDIF(BK73,BN73,"ym")+1,DATEDIF(BK73,BN73,"ym"))</f>
        <v>0</v>
      </c>
      <c r="AO73" s="49">
        <f>DATEDIF(BK73,BN73,"md")</f>
        <v>14</v>
      </c>
      <c r="AP73" s="50" t="e">
        <f>IF(AT73&gt;=12,DATEDIF(BK73,BO73,"y")+1,DATEDIF(BK73,BO73,"y"))</f>
        <v>#NUM!</v>
      </c>
      <c r="AQ73" s="50" t="e">
        <f>IF(AT73&gt;=12,AT73-12,AT73)</f>
        <v>#NUM!</v>
      </c>
      <c r="AR73" s="51" t="e">
        <f>IF(AU73&lt;=15,"半",0)</f>
        <v>#NUM!</v>
      </c>
      <c r="AS73" s="47" t="e">
        <f>DATEDIF(BK73,BO73,"y")</f>
        <v>#NUM!</v>
      </c>
      <c r="AT73" s="48" t="e">
        <f>IF(AU73&gt;=16,DATEDIF(BK73,BO73,"ym")+1,DATEDIF(BK73,BO73,"ym"))</f>
        <v>#NUM!</v>
      </c>
      <c r="AU73" s="49" t="e">
        <f>DATEDIF(BK73,BO73,"md")</f>
        <v>#NUM!</v>
      </c>
      <c r="AV73" s="50" t="e">
        <f>IF(AZ73&gt;=12,DATEDIF(BL73,BN73,"y")+1,DATEDIF(BL73,BN73,"y"))</f>
        <v>#NUM!</v>
      </c>
      <c r="AW73" s="50" t="e">
        <f>IF(AZ73&gt;=12,AZ73-12,AZ73)</f>
        <v>#NUM!</v>
      </c>
      <c r="AX73" s="51" t="e">
        <f>IF(BA73&lt;=15,"半",0)</f>
        <v>#NUM!</v>
      </c>
      <c r="AY73" s="47" t="e">
        <f>DATEDIF(BL73,BN73,"y")</f>
        <v>#NUM!</v>
      </c>
      <c r="AZ73" s="48" t="e">
        <f>IF(BA73&gt;=16,DATEDIF(BL73,BN73,"ym")+1,DATEDIF(BL73,BN73,"ym"))</f>
        <v>#NUM!</v>
      </c>
      <c r="BA73" s="48" t="e">
        <f>DATEDIF(BL73,BN73,"md")</f>
        <v>#NUM!</v>
      </c>
      <c r="BB73" s="50" t="e">
        <f>IF(BF73&gt;=12,DATEDIF(BL73,BO73,"y")+1,DATEDIF(BL73,BO73,"y"))</f>
        <v>#NUM!</v>
      </c>
      <c r="BC73" s="50" t="e">
        <f>IF(BF73&gt;=12,BF73-12,BF73)</f>
        <v>#NUM!</v>
      </c>
      <c r="BD73" s="51" t="e">
        <f>IF(BG73&lt;=15,"半",0)</f>
        <v>#NUM!</v>
      </c>
      <c r="BE73" s="47" t="e">
        <f>DATEDIF(BL73,BO73,"y")</f>
        <v>#NUM!</v>
      </c>
      <c r="BF73" s="48" t="e">
        <f>IF(BG73&gt;=16,DATEDIF(BL73,BO73,"ym")+1,DATEDIF(BL73,BO73,"ym"))</f>
        <v>#NUM!</v>
      </c>
      <c r="BG73" s="49" t="e">
        <f>DATEDIF(BL73,BO73,"md")</f>
        <v>#NUM!</v>
      </c>
      <c r="BH73" s="48"/>
      <c r="BI73" s="55">
        <f>IF(J74="現在",$AG$6,J74)</f>
        <v>0</v>
      </c>
      <c r="BJ73" s="48">
        <v>5</v>
      </c>
      <c r="BK73" s="57">
        <f>IF(DAY(J73)&lt;=15,J73-DAY(J73)+1,J73-DAY(J73)+16)</f>
        <v>1</v>
      </c>
      <c r="BL73" s="57">
        <f>IF(DAY(BK73)=1,BK73+15,BU73)</f>
        <v>16</v>
      </c>
      <c r="BM73" s="58"/>
      <c r="BN73" s="139">
        <f>IF(CD73&gt;=16,CB73,IF(J74="現在",$AG$6-CD73+15,J74-CD73+15))</f>
        <v>15</v>
      </c>
      <c r="BO73" s="59">
        <f>IF(DAY(BN73)=15,BN73-DAY(BN73),BN73-DAY(BN73)+15)</f>
        <v>0</v>
      </c>
      <c r="BP73" s="58"/>
      <c r="BQ73" s="58"/>
      <c r="BR73" s="56">
        <f>YEAR(J73)</f>
        <v>1900</v>
      </c>
      <c r="BS73" s="60">
        <f>MONTH(J73)+1</f>
        <v>2</v>
      </c>
      <c r="BT73" s="61" t="str">
        <f>CONCATENATE(BR73,"/",BS73,"/",1)</f>
        <v>1900/2/1</v>
      </c>
      <c r="BU73" s="61">
        <f t="shared" si="0"/>
        <v>32</v>
      </c>
      <c r="BV73" s="61">
        <f>BT73-1</f>
        <v>31</v>
      </c>
      <c r="BW73" s="56">
        <f t="shared" si="1"/>
        <v>31</v>
      </c>
      <c r="BX73" s="56">
        <f>DAY(J73)</f>
        <v>0</v>
      </c>
      <c r="BY73" s="56">
        <f>YEAR(BI73)</f>
        <v>1900</v>
      </c>
      <c r="BZ73" s="60">
        <f>IF(MONTH(BI73)=12,MONTH(BI73)-12+1,MONTH(BI73)+1)</f>
        <v>2</v>
      </c>
      <c r="CA73" s="61" t="str">
        <f>IF(BZ73=1,CONCATENATE(BY73+1,"/",BZ73,"/",1),CONCATENATE(BY73,"/",BZ73,"/",1))</f>
        <v>1900/2/1</v>
      </c>
      <c r="CB73" s="61">
        <f t="shared" si="2"/>
        <v>31</v>
      </c>
      <c r="CC73" s="56">
        <f t="shared" si="3"/>
        <v>31</v>
      </c>
      <c r="CD73" s="56">
        <f>DAY(BI73)</f>
        <v>0</v>
      </c>
    </row>
    <row r="74" spans="1:83" ht="12.75" customHeight="1">
      <c r="A74" s="229"/>
      <c r="B74" s="233"/>
      <c r="C74" s="234"/>
      <c r="D74" s="234"/>
      <c r="E74" s="234"/>
      <c r="F74" s="234"/>
      <c r="G74" s="235"/>
      <c r="H74" s="2" t="s">
        <v>24</v>
      </c>
      <c r="I74" s="2"/>
      <c r="J74" s="127"/>
      <c r="K74" s="237"/>
      <c r="L74" s="239"/>
      <c r="M74" s="237"/>
      <c r="N74" s="10"/>
      <c r="O74" s="6"/>
      <c r="P74" s="6"/>
      <c r="Q74" s="6"/>
      <c r="R74" s="6"/>
      <c r="S74" s="6"/>
      <c r="T74" s="6"/>
      <c r="U74" s="65"/>
      <c r="V74" s="65"/>
      <c r="W74" s="65"/>
      <c r="X74" s="65"/>
      <c r="Y74" s="6"/>
      <c r="Z74" s="6"/>
      <c r="AA74" s="6"/>
      <c r="AB74" s="65"/>
      <c r="AC74" s="144"/>
      <c r="AD74" s="55"/>
      <c r="AE74" s="63"/>
      <c r="AF74" s="257"/>
      <c r="AG74" s="251"/>
      <c r="AH74"/>
      <c r="AI74"/>
      <c r="AJ74" s="211"/>
      <c r="AK74" s="211"/>
      <c r="AL74" s="212"/>
      <c r="AM74" s="47"/>
      <c r="AN74" s="48"/>
      <c r="AO74" s="49"/>
      <c r="AP74" s="211"/>
      <c r="AQ74" s="211"/>
      <c r="AR74" s="212"/>
      <c r="AS74" s="47"/>
      <c r="AT74" s="48"/>
      <c r="AU74" s="49"/>
      <c r="AV74" s="211"/>
      <c r="AW74" s="211"/>
      <c r="AX74" s="212"/>
      <c r="AY74" s="47"/>
      <c r="AZ74" s="48"/>
      <c r="BA74" s="48"/>
      <c r="BB74" s="211"/>
      <c r="BC74" s="211"/>
      <c r="BD74" s="212"/>
      <c r="BE74" s="47"/>
      <c r="BF74" s="48"/>
      <c r="BG74" s="49"/>
      <c r="BH74" s="48"/>
      <c r="BI74" s="55"/>
      <c r="BJ74" s="48"/>
      <c r="BK74" s="57"/>
      <c r="BL74" s="57"/>
      <c r="BM74" s="58"/>
      <c r="BN74" s="59"/>
      <c r="BO74" s="59"/>
      <c r="BP74" s="58"/>
      <c r="BQ74" s="58"/>
      <c r="BS74" s="60"/>
      <c r="BT74" s="61"/>
      <c r="BU74" s="61"/>
      <c r="BV74" s="61"/>
      <c r="BZ74" s="60"/>
      <c r="CA74" s="61"/>
      <c r="CB74" s="61"/>
    </row>
    <row r="75" spans="1:83" ht="12.75" customHeight="1">
      <c r="A75" s="228"/>
      <c r="B75" s="230"/>
      <c r="C75" s="231"/>
      <c r="D75" s="231"/>
      <c r="E75" s="231"/>
      <c r="F75" s="231"/>
      <c r="G75" s="232"/>
      <c r="H75" s="9" t="s">
        <v>23</v>
      </c>
      <c r="I75" s="9"/>
      <c r="J75" s="128"/>
      <c r="K75" s="236" t="str">
        <f>IF($J75&lt;&gt;"",IF($AF75="0-",AP75,IF($AF75="+0",AV75,IF($AF75="+-",BB75,AJ75))),"")</f>
        <v/>
      </c>
      <c r="L75" s="238" t="str">
        <f>IF($J75&lt;&gt;"",IF($AF75="0-",AQ75,IF($AF75="+0",AW75,IF($AF75="+-",BC75,AK75))),"")</f>
        <v/>
      </c>
      <c r="M75" s="236" t="str">
        <f>IF($J75&lt;&gt;"",IF($AF75="0-",AR75,IF($AF75="+0",AX75,IF($AF75="+-",BD75,AL75))),"")</f>
        <v/>
      </c>
      <c r="N75" s="10"/>
      <c r="O75" s="6"/>
      <c r="P75" s="6"/>
      <c r="Q75" s="6"/>
      <c r="R75" s="6"/>
      <c r="S75" s="6"/>
      <c r="T75" s="6"/>
      <c r="U75" s="65"/>
      <c r="V75" s="65"/>
      <c r="W75" s="65"/>
      <c r="X75" s="65"/>
      <c r="Y75" s="6"/>
      <c r="Z75" s="6"/>
      <c r="AA75" s="6"/>
      <c r="AB75" s="65"/>
      <c r="AC75" s="144"/>
      <c r="AD75" s="55"/>
      <c r="AE75" s="63"/>
      <c r="AF75" s="256"/>
      <c r="AG75" s="250" t="str">
        <f>IF(AF75&lt;&gt;"",VLOOKUP(AF75,$AH$13:$AI$16,2),"")</f>
        <v/>
      </c>
      <c r="AH75"/>
      <c r="AI75"/>
      <c r="AJ75" s="50">
        <f>IF(AN75&gt;=12,DATEDIF(BK75,BN75,"y")+1,DATEDIF(BK75,BN75,"y"))</f>
        <v>0</v>
      </c>
      <c r="AK75" s="50">
        <f>IF(AN75&gt;=12,AN75-12,AN75)</f>
        <v>0</v>
      </c>
      <c r="AL75" s="51" t="str">
        <f>IF(AO75&lt;=15,"半",0)</f>
        <v>半</v>
      </c>
      <c r="AM75" s="47">
        <f>DATEDIF(BK75,BN75,"y")</f>
        <v>0</v>
      </c>
      <c r="AN75" s="48">
        <f>IF(AO75&gt;=16,DATEDIF(BK75,BN75,"ym")+1,DATEDIF(BK75,BN75,"ym"))</f>
        <v>0</v>
      </c>
      <c r="AO75" s="49">
        <f>DATEDIF(BK75,BN75,"md")</f>
        <v>14</v>
      </c>
      <c r="AP75" s="50" t="e">
        <f>IF(AT75&gt;=12,DATEDIF(BK75,BO75,"y")+1,DATEDIF(BK75,BO75,"y"))</f>
        <v>#NUM!</v>
      </c>
      <c r="AQ75" s="50" t="e">
        <f>IF(AT75&gt;=12,AT75-12,AT75)</f>
        <v>#NUM!</v>
      </c>
      <c r="AR75" s="51" t="e">
        <f>IF(AU75&lt;=15,"半",0)</f>
        <v>#NUM!</v>
      </c>
      <c r="AS75" s="47" t="e">
        <f>DATEDIF(BK75,BO75,"y")</f>
        <v>#NUM!</v>
      </c>
      <c r="AT75" s="48" t="e">
        <f>IF(AU75&gt;=16,DATEDIF(BK75,BO75,"ym")+1,DATEDIF(BK75,BO75,"ym"))</f>
        <v>#NUM!</v>
      </c>
      <c r="AU75" s="49" t="e">
        <f>DATEDIF(BK75,BO75,"md")</f>
        <v>#NUM!</v>
      </c>
      <c r="AV75" s="50" t="e">
        <f>IF(AZ75&gt;=12,DATEDIF(BL75,BN75,"y")+1,DATEDIF(BL75,BN75,"y"))</f>
        <v>#NUM!</v>
      </c>
      <c r="AW75" s="50" t="e">
        <f>IF(AZ75&gt;=12,AZ75-12,AZ75)</f>
        <v>#NUM!</v>
      </c>
      <c r="AX75" s="51" t="e">
        <f>IF(BA75&lt;=15,"半",0)</f>
        <v>#NUM!</v>
      </c>
      <c r="AY75" s="47" t="e">
        <f>DATEDIF(BL75,BN75,"y")</f>
        <v>#NUM!</v>
      </c>
      <c r="AZ75" s="48" t="e">
        <f>IF(BA75&gt;=16,DATEDIF(BL75,BN75,"ym")+1,DATEDIF(BL75,BN75,"ym"))</f>
        <v>#NUM!</v>
      </c>
      <c r="BA75" s="48" t="e">
        <f>DATEDIF(BL75,BN75,"md")</f>
        <v>#NUM!</v>
      </c>
      <c r="BB75" s="50" t="e">
        <f>IF(BF75&gt;=12,DATEDIF(BL75,BO75,"y")+1,DATEDIF(BL75,BO75,"y"))</f>
        <v>#NUM!</v>
      </c>
      <c r="BC75" s="50" t="e">
        <f>IF(BF75&gt;=12,BF75-12,BF75)</f>
        <v>#NUM!</v>
      </c>
      <c r="BD75" s="51" t="e">
        <f>IF(BG75&lt;=15,"半",0)</f>
        <v>#NUM!</v>
      </c>
      <c r="BE75" s="47" t="e">
        <f>DATEDIF(BL75,BO75,"y")</f>
        <v>#NUM!</v>
      </c>
      <c r="BF75" s="48" t="e">
        <f>IF(BG75&gt;=16,DATEDIF(BL75,BO75,"ym")+1,DATEDIF(BL75,BO75,"ym"))</f>
        <v>#NUM!</v>
      </c>
      <c r="BG75" s="49" t="e">
        <f>DATEDIF(BL75,BO75,"md")</f>
        <v>#NUM!</v>
      </c>
      <c r="BH75" s="48"/>
      <c r="BI75" s="55">
        <f>IF(J76="現在",$AG$6,J76)</f>
        <v>0</v>
      </c>
      <c r="BJ75" s="48">
        <v>6</v>
      </c>
      <c r="BK75" s="57">
        <f>IF(DAY(J75)&lt;=15,J75-DAY(J75)+1,J75-DAY(J75)+16)</f>
        <v>1</v>
      </c>
      <c r="BL75" s="57">
        <f>IF(DAY(BK75)=1,BK75+15,BU75)</f>
        <v>16</v>
      </c>
      <c r="BM75" s="58"/>
      <c r="BN75" s="139">
        <f>IF(CD75&gt;=16,CB75,IF(J76="現在",$AG$6-CD75+15,J76-CD75+15))</f>
        <v>15</v>
      </c>
      <c r="BO75" s="59">
        <f>IF(DAY(BN75)=15,BN75-DAY(BN75),BN75-DAY(BN75)+15)</f>
        <v>0</v>
      </c>
      <c r="BP75" s="58"/>
      <c r="BQ75" s="58"/>
      <c r="BR75" s="56">
        <f>YEAR(J75)</f>
        <v>1900</v>
      </c>
      <c r="BS75" s="60">
        <f>MONTH(J75)+1</f>
        <v>2</v>
      </c>
      <c r="BT75" s="61" t="str">
        <f>CONCATENATE(BR75,"/",BS75,"/",1)</f>
        <v>1900/2/1</v>
      </c>
      <c r="BU75" s="61">
        <f t="shared" si="0"/>
        <v>32</v>
      </c>
      <c r="BV75" s="61">
        <f>BT75-1</f>
        <v>31</v>
      </c>
      <c r="BW75" s="56">
        <f t="shared" si="1"/>
        <v>31</v>
      </c>
      <c r="BX75" s="56">
        <f>DAY(J75)</f>
        <v>0</v>
      </c>
      <c r="BY75" s="56">
        <f>YEAR(BI75)</f>
        <v>1900</v>
      </c>
      <c r="BZ75" s="60">
        <f>IF(MONTH(BI75)=12,MONTH(BI75)-12+1,MONTH(BI75)+1)</f>
        <v>2</v>
      </c>
      <c r="CA75" s="61" t="str">
        <f>IF(BZ75=1,CONCATENATE(BY75+1,"/",BZ75,"/",1),CONCATENATE(BY75,"/",BZ75,"/",1))</f>
        <v>1900/2/1</v>
      </c>
      <c r="CB75" s="61">
        <f t="shared" si="2"/>
        <v>31</v>
      </c>
      <c r="CC75" s="56">
        <f t="shared" si="3"/>
        <v>31</v>
      </c>
      <c r="CD75" s="56">
        <f>DAY(BI75)</f>
        <v>0</v>
      </c>
    </row>
    <row r="76" spans="1:83" ht="12.75" customHeight="1">
      <c r="A76" s="229"/>
      <c r="B76" s="233"/>
      <c r="C76" s="234"/>
      <c r="D76" s="234"/>
      <c r="E76" s="234"/>
      <c r="F76" s="234"/>
      <c r="G76" s="235"/>
      <c r="H76" s="2" t="s">
        <v>24</v>
      </c>
      <c r="I76" s="2"/>
      <c r="J76" s="127"/>
      <c r="K76" s="237"/>
      <c r="L76" s="239"/>
      <c r="M76" s="237"/>
      <c r="N76" s="10"/>
      <c r="O76" s="6"/>
      <c r="P76" s="6"/>
      <c r="Q76" s="6"/>
      <c r="R76" s="6"/>
      <c r="S76" s="6"/>
      <c r="T76" s="6"/>
      <c r="U76" s="65"/>
      <c r="V76" s="65"/>
      <c r="W76" s="65"/>
      <c r="X76" s="65"/>
      <c r="Y76" s="6"/>
      <c r="Z76" s="6"/>
      <c r="AA76" s="6"/>
      <c r="AB76" s="65"/>
      <c r="AC76" s="144"/>
      <c r="AD76" s="55"/>
      <c r="AE76" s="63"/>
      <c r="AF76" s="257"/>
      <c r="AG76" s="251"/>
      <c r="AH76"/>
      <c r="AI76"/>
      <c r="AJ76" s="211"/>
      <c r="AK76" s="211"/>
      <c r="AL76" s="212"/>
      <c r="AM76" s="47"/>
      <c r="AN76" s="48"/>
      <c r="AO76" s="49"/>
      <c r="AP76" s="211"/>
      <c r="AQ76" s="211"/>
      <c r="AR76" s="212"/>
      <c r="AS76" s="47"/>
      <c r="AT76" s="48"/>
      <c r="AU76" s="49"/>
      <c r="AV76" s="211"/>
      <c r="AW76" s="211"/>
      <c r="AX76" s="212"/>
      <c r="AY76" s="47"/>
      <c r="AZ76" s="48"/>
      <c r="BA76" s="48"/>
      <c r="BB76" s="211"/>
      <c r="BC76" s="211"/>
      <c r="BD76" s="212"/>
      <c r="BE76" s="47"/>
      <c r="BF76" s="48"/>
      <c r="BG76" s="49"/>
      <c r="BH76" s="48"/>
      <c r="BI76" s="55"/>
      <c r="BJ76" s="48"/>
      <c r="BK76" s="57"/>
      <c r="BL76" s="57"/>
      <c r="BM76" s="58"/>
      <c r="BN76" s="59"/>
      <c r="BO76" s="59"/>
      <c r="BP76" s="58"/>
      <c r="BQ76" s="58"/>
      <c r="BS76" s="60"/>
      <c r="BT76" s="61"/>
      <c r="BU76" s="61"/>
      <c r="BV76" s="61"/>
      <c r="BZ76" s="60"/>
      <c r="CA76" s="61"/>
      <c r="CB76" s="61"/>
    </row>
    <row r="77" spans="1:83" ht="12.75" customHeight="1">
      <c r="A77" s="228"/>
      <c r="B77" s="230"/>
      <c r="C77" s="231"/>
      <c r="D77" s="231"/>
      <c r="E77" s="231"/>
      <c r="F77" s="231"/>
      <c r="G77" s="232"/>
      <c r="H77" s="9" t="s">
        <v>23</v>
      </c>
      <c r="I77" s="9"/>
      <c r="J77" s="128"/>
      <c r="K77" s="236" t="str">
        <f>IF($J77&lt;&gt;"",IF($AF77="0-",AP77,IF($AF77="+0",AV77,IF($AF77="+-",BB77,AJ77))),"")</f>
        <v/>
      </c>
      <c r="L77" s="238" t="str">
        <f>IF($J77&lt;&gt;"",IF($AF77="0-",AQ77,IF($AF77="+0",AW77,IF($AF77="+-",BC77,AK77))),"")</f>
        <v/>
      </c>
      <c r="M77" s="236" t="str">
        <f>IF($J77&lt;&gt;"",IF($AF77="0-",AR77,IF($AF77="+0",AX77,IF($AF77="+-",BD77,AL77))),"")</f>
        <v/>
      </c>
      <c r="N77" s="10"/>
      <c r="O77" s="6"/>
      <c r="P77" s="6"/>
      <c r="Q77" s="6"/>
      <c r="R77" s="6"/>
      <c r="S77" s="6"/>
      <c r="T77" s="6"/>
      <c r="U77" s="65"/>
      <c r="V77" s="65"/>
      <c r="W77" s="65"/>
      <c r="X77" s="65"/>
      <c r="Y77" s="6"/>
      <c r="Z77" s="6"/>
      <c r="AA77" s="6"/>
      <c r="AB77" s="65"/>
      <c r="AC77" s="144"/>
      <c r="AD77" s="55"/>
      <c r="AE77" s="63"/>
      <c r="AF77" s="256"/>
      <c r="AG77" s="250" t="str">
        <f>IF(AF77&lt;&gt;"",VLOOKUP(AF77,$AH$13:$AI$16,2),"")</f>
        <v/>
      </c>
      <c r="AH77"/>
      <c r="AI77"/>
      <c r="AJ77" s="50">
        <f>IF(AN77&gt;=12,DATEDIF(BK77,BN77,"y")+1,DATEDIF(BK77,BN77,"y"))</f>
        <v>0</v>
      </c>
      <c r="AK77" s="50">
        <f>IF(AN77&gt;=12,AN77-12,AN77)</f>
        <v>0</v>
      </c>
      <c r="AL77" s="51" t="str">
        <f>IF(AO77&lt;=15,"半",0)</f>
        <v>半</v>
      </c>
      <c r="AM77" s="47">
        <f>DATEDIF(BK77,BN77,"y")</f>
        <v>0</v>
      </c>
      <c r="AN77" s="48">
        <f>IF(AO77&gt;=16,DATEDIF(BK77,BN77,"ym")+1,DATEDIF(BK77,BN77,"ym"))</f>
        <v>0</v>
      </c>
      <c r="AO77" s="49">
        <f>DATEDIF(BK77,BN77,"md")</f>
        <v>14</v>
      </c>
      <c r="AP77" s="50" t="e">
        <f>IF(AT77&gt;=12,DATEDIF(BK77,BO77,"y")+1,DATEDIF(BK77,BO77,"y"))</f>
        <v>#NUM!</v>
      </c>
      <c r="AQ77" s="50" t="e">
        <f>IF(AT77&gt;=12,AT77-12,AT77)</f>
        <v>#NUM!</v>
      </c>
      <c r="AR77" s="51" t="e">
        <f>IF(AU77&lt;=15,"半",0)</f>
        <v>#NUM!</v>
      </c>
      <c r="AS77" s="47" t="e">
        <f>DATEDIF(BK77,BO77,"y")</f>
        <v>#NUM!</v>
      </c>
      <c r="AT77" s="48" t="e">
        <f>IF(AU77&gt;=16,DATEDIF(BK77,BO77,"ym")+1,DATEDIF(BK77,BO77,"ym"))</f>
        <v>#NUM!</v>
      </c>
      <c r="AU77" s="49" t="e">
        <f>DATEDIF(BK77,BO77,"md")</f>
        <v>#NUM!</v>
      </c>
      <c r="AV77" s="50" t="e">
        <f>IF(AZ77&gt;=12,DATEDIF(BL77,BN77,"y")+1,DATEDIF(BL77,BN77,"y"))</f>
        <v>#NUM!</v>
      </c>
      <c r="AW77" s="50" t="e">
        <f>IF(AZ77&gt;=12,AZ77-12,AZ77)</f>
        <v>#NUM!</v>
      </c>
      <c r="AX77" s="51" t="e">
        <f>IF(BA77&lt;=15,"半",0)</f>
        <v>#NUM!</v>
      </c>
      <c r="AY77" s="47" t="e">
        <f>DATEDIF(BL77,BN77,"y")</f>
        <v>#NUM!</v>
      </c>
      <c r="AZ77" s="48" t="e">
        <f>IF(BA77&gt;=16,DATEDIF(BL77,BN77,"ym")+1,DATEDIF(BL77,BN77,"ym"))</f>
        <v>#NUM!</v>
      </c>
      <c r="BA77" s="48" t="e">
        <f>DATEDIF(BL77,BN77,"md")</f>
        <v>#NUM!</v>
      </c>
      <c r="BB77" s="50" t="e">
        <f>IF(BF77&gt;=12,DATEDIF(BL77,BO77,"y")+1,DATEDIF(BL77,BO77,"y"))</f>
        <v>#NUM!</v>
      </c>
      <c r="BC77" s="50" t="e">
        <f>IF(BF77&gt;=12,BF77-12,BF77)</f>
        <v>#NUM!</v>
      </c>
      <c r="BD77" s="51" t="e">
        <f>IF(BG77&lt;=15,"半",0)</f>
        <v>#NUM!</v>
      </c>
      <c r="BE77" s="47" t="e">
        <f>DATEDIF(BL77,BO77,"y")</f>
        <v>#NUM!</v>
      </c>
      <c r="BF77" s="48" t="e">
        <f>IF(BG77&gt;=16,DATEDIF(BL77,BO77,"ym")+1,DATEDIF(BL77,BO77,"ym"))</f>
        <v>#NUM!</v>
      </c>
      <c r="BG77" s="49" t="e">
        <f>DATEDIF(BL77,BO77,"md")</f>
        <v>#NUM!</v>
      </c>
      <c r="BH77" s="48"/>
      <c r="BI77" s="55">
        <f>IF(J78="現在",$AG$6,J78)</f>
        <v>0</v>
      </c>
      <c r="BJ77" s="48">
        <v>7</v>
      </c>
      <c r="BK77" s="57">
        <f>IF(DAY(J77)&lt;=15,J77-DAY(J77)+1,J77-DAY(J77)+16)</f>
        <v>1</v>
      </c>
      <c r="BL77" s="57">
        <f>IF(DAY(BK77)=1,BK77+15,BU77)</f>
        <v>16</v>
      </c>
      <c r="BM77" s="58"/>
      <c r="BN77" s="139">
        <f>IF(CD77&gt;=16,CB77,IF(J78="現在",$AG$6-CD77+15,J78-CD77+15))</f>
        <v>15</v>
      </c>
      <c r="BO77" s="59">
        <f>IF(DAY(BN77)=15,BN77-DAY(BN77),BN77-DAY(BN77)+15)</f>
        <v>0</v>
      </c>
      <c r="BP77" s="58"/>
      <c r="BQ77" s="58"/>
      <c r="BR77" s="56">
        <f>YEAR(J77)</f>
        <v>1900</v>
      </c>
      <c r="BS77" s="60">
        <f>MONTH(J77)+1</f>
        <v>2</v>
      </c>
      <c r="BT77" s="61" t="str">
        <f>CONCATENATE(BR77,"/",BS77,"/",1)</f>
        <v>1900/2/1</v>
      </c>
      <c r="BU77" s="61">
        <f t="shared" si="0"/>
        <v>32</v>
      </c>
      <c r="BV77" s="61">
        <f>BT77-1</f>
        <v>31</v>
      </c>
      <c r="BW77" s="56">
        <f t="shared" si="1"/>
        <v>31</v>
      </c>
      <c r="BX77" s="56">
        <f>DAY(J77)</f>
        <v>0</v>
      </c>
      <c r="BY77" s="56">
        <f>YEAR(BI77)</f>
        <v>1900</v>
      </c>
      <c r="BZ77" s="60">
        <f>IF(MONTH(BI77)=12,MONTH(BI77)-12+1,MONTH(BI77)+1)</f>
        <v>2</v>
      </c>
      <c r="CA77" s="61" t="str">
        <f>IF(BZ77=1,CONCATENATE(BY77+1,"/",BZ77,"/",1),CONCATENATE(BY77,"/",BZ77,"/",1))</f>
        <v>1900/2/1</v>
      </c>
      <c r="CB77" s="61">
        <f t="shared" si="2"/>
        <v>31</v>
      </c>
      <c r="CC77" s="56">
        <f t="shared" si="3"/>
        <v>31</v>
      </c>
      <c r="CD77" s="56">
        <f>DAY(BI77)</f>
        <v>0</v>
      </c>
    </row>
    <row r="78" spans="1:83" ht="12.75" customHeight="1">
      <c r="A78" s="229"/>
      <c r="B78" s="233"/>
      <c r="C78" s="234"/>
      <c r="D78" s="234"/>
      <c r="E78" s="234"/>
      <c r="F78" s="234"/>
      <c r="G78" s="235"/>
      <c r="H78" s="2" t="s">
        <v>24</v>
      </c>
      <c r="I78" s="2"/>
      <c r="J78" s="127"/>
      <c r="K78" s="237"/>
      <c r="L78" s="239"/>
      <c r="M78" s="237"/>
      <c r="N78" s="41"/>
      <c r="O78" s="71"/>
      <c r="P78" s="71"/>
      <c r="Q78" s="71"/>
      <c r="R78" s="71"/>
      <c r="S78" s="71"/>
      <c r="T78" s="71"/>
      <c r="U78" s="209"/>
      <c r="V78" s="209"/>
      <c r="W78" s="209"/>
      <c r="X78" s="209"/>
      <c r="Y78" s="71"/>
      <c r="Z78" s="71"/>
      <c r="AA78" s="71"/>
      <c r="AB78" s="209"/>
      <c r="AC78" s="213"/>
      <c r="AD78" s="72"/>
      <c r="AE78" s="63"/>
      <c r="AF78" s="257"/>
      <c r="AG78" s="251"/>
      <c r="AH78"/>
      <c r="AI78"/>
      <c r="AJ78" s="211"/>
      <c r="AK78" s="211"/>
      <c r="AL78" s="212"/>
      <c r="AM78" s="47"/>
      <c r="AN78" s="48"/>
      <c r="AO78" s="49"/>
      <c r="AP78" s="211"/>
      <c r="AQ78" s="211"/>
      <c r="AR78" s="212"/>
      <c r="AS78" s="47"/>
      <c r="AT78" s="48"/>
      <c r="AU78" s="49"/>
      <c r="AV78" s="211"/>
      <c r="AW78" s="211"/>
      <c r="AX78" s="212"/>
      <c r="AY78" s="47"/>
      <c r="AZ78" s="48"/>
      <c r="BA78" s="48"/>
      <c r="BB78" s="211"/>
      <c r="BC78" s="211"/>
      <c r="BD78" s="212"/>
      <c r="BE78" s="47"/>
      <c r="BF78" s="48"/>
      <c r="BG78" s="49"/>
      <c r="BH78" s="48"/>
      <c r="BI78" s="55"/>
      <c r="BJ78" s="48"/>
      <c r="BK78" s="57"/>
      <c r="BL78" s="57"/>
      <c r="BM78" s="58"/>
      <c r="BN78" s="59"/>
      <c r="BO78" s="59"/>
      <c r="BP78" s="58"/>
      <c r="BQ78" s="58"/>
      <c r="BS78" s="60"/>
      <c r="BT78" s="61"/>
      <c r="BU78" s="61"/>
      <c r="BV78" s="61"/>
      <c r="BZ78" s="60"/>
      <c r="CA78" s="61"/>
      <c r="CB78" s="61"/>
    </row>
    <row r="79" spans="1:83" ht="12.75" customHeight="1">
      <c r="A79" s="228"/>
      <c r="B79" s="230"/>
      <c r="C79" s="231"/>
      <c r="D79" s="231"/>
      <c r="E79" s="231"/>
      <c r="F79" s="231"/>
      <c r="G79" s="232"/>
      <c r="H79" s="9" t="s">
        <v>23</v>
      </c>
      <c r="I79" s="9"/>
      <c r="J79" s="128"/>
      <c r="K79" s="236" t="str">
        <f>IF($J79&lt;&gt;"",IF($AF79="0-",AP79,IF($AF79="+0",AV79,IF($AF79="+-",BB79,AJ79))),"")</f>
        <v/>
      </c>
      <c r="L79" s="238" t="str">
        <f>IF($J79&lt;&gt;"",IF($AF79="0-",AQ79,IF($AF79="+0",AW79,IF($AF79="+-",BC79,AK79))),"")</f>
        <v/>
      </c>
      <c r="M79" s="236" t="str">
        <f>IF($J79&lt;&gt;"",IF($AF79="0-",AR79,IF($AF79="+0",AX79,IF($AF79="+-",BD79,AL79))),"")</f>
        <v/>
      </c>
      <c r="N79" s="10"/>
      <c r="O79" s="6"/>
      <c r="P79" s="6"/>
      <c r="Q79" s="6"/>
      <c r="R79" s="6"/>
      <c r="S79" s="6"/>
      <c r="T79" s="6"/>
      <c r="U79" s="65"/>
      <c r="V79" s="65"/>
      <c r="W79" s="65"/>
      <c r="X79" s="65"/>
      <c r="Y79" s="6"/>
      <c r="Z79" s="6"/>
      <c r="AA79" s="6"/>
      <c r="AB79" s="65"/>
      <c r="AC79" s="144"/>
      <c r="AD79" s="55"/>
      <c r="AE79" s="63"/>
      <c r="AF79" s="256"/>
      <c r="AG79" s="250" t="str">
        <f>IF(AF79&lt;&gt;"",VLOOKUP(AF79,$AH$13:$AI$16,2),"")</f>
        <v/>
      </c>
      <c r="AH79"/>
      <c r="AI79"/>
      <c r="AJ79" s="50">
        <f>IF(AN79&gt;=12,DATEDIF(BK79,BN79,"y")+1,DATEDIF(BK79,BN79,"y"))</f>
        <v>0</v>
      </c>
      <c r="AK79" s="50">
        <f>IF(AN79&gt;=12,AN79-12,AN79)</f>
        <v>0</v>
      </c>
      <c r="AL79" s="51" t="str">
        <f>IF(AO79&lt;=15,"半",0)</f>
        <v>半</v>
      </c>
      <c r="AM79" s="47">
        <f>DATEDIF(BK79,BN79,"y")</f>
        <v>0</v>
      </c>
      <c r="AN79" s="48">
        <f>IF(AO79&gt;=16,DATEDIF(BK79,BN79,"ym")+1,DATEDIF(BK79,BN79,"ym"))</f>
        <v>0</v>
      </c>
      <c r="AO79" s="49">
        <f>DATEDIF(BK79,BN79,"md")</f>
        <v>14</v>
      </c>
      <c r="AP79" s="50" t="e">
        <f>IF(AT79&gt;=12,DATEDIF(BK79,BO79,"y")+1,DATEDIF(BK79,BO79,"y"))</f>
        <v>#NUM!</v>
      </c>
      <c r="AQ79" s="50" t="e">
        <f>IF(AT79&gt;=12,AT79-12,AT79)</f>
        <v>#NUM!</v>
      </c>
      <c r="AR79" s="51" t="e">
        <f>IF(AU79&lt;=15,"半",0)</f>
        <v>#NUM!</v>
      </c>
      <c r="AS79" s="47" t="e">
        <f>DATEDIF(BK79,BO79,"y")</f>
        <v>#NUM!</v>
      </c>
      <c r="AT79" s="48" t="e">
        <f>IF(AU79&gt;=16,DATEDIF(BK79,BO79,"ym")+1,DATEDIF(BK79,BO79,"ym"))</f>
        <v>#NUM!</v>
      </c>
      <c r="AU79" s="49" t="e">
        <f>DATEDIF(BK79,BO79,"md")</f>
        <v>#NUM!</v>
      </c>
      <c r="AV79" s="50" t="e">
        <f>IF(AZ79&gt;=12,DATEDIF(BL79,BN79,"y")+1,DATEDIF(BL79,BN79,"y"))</f>
        <v>#NUM!</v>
      </c>
      <c r="AW79" s="50" t="e">
        <f>IF(AZ79&gt;=12,AZ79-12,AZ79)</f>
        <v>#NUM!</v>
      </c>
      <c r="AX79" s="51" t="e">
        <f>IF(BA79&lt;=15,"半",0)</f>
        <v>#NUM!</v>
      </c>
      <c r="AY79" s="47" t="e">
        <f>DATEDIF(BL79,BN79,"y")</f>
        <v>#NUM!</v>
      </c>
      <c r="AZ79" s="48" t="e">
        <f>IF(BA79&gt;=16,DATEDIF(BL79,BN79,"ym")+1,DATEDIF(BL79,BN79,"ym"))</f>
        <v>#NUM!</v>
      </c>
      <c r="BA79" s="48" t="e">
        <f>DATEDIF(BL79,BN79,"md")</f>
        <v>#NUM!</v>
      </c>
      <c r="BB79" s="50" t="e">
        <f>IF(BF79&gt;=12,DATEDIF(BL79,BO79,"y")+1,DATEDIF(BL79,BO79,"y"))</f>
        <v>#NUM!</v>
      </c>
      <c r="BC79" s="50" t="e">
        <f>IF(BF79&gt;=12,BF79-12,BF79)</f>
        <v>#NUM!</v>
      </c>
      <c r="BD79" s="51" t="e">
        <f>IF(BG79&lt;=15,"半",0)</f>
        <v>#NUM!</v>
      </c>
      <c r="BE79" s="47" t="e">
        <f>DATEDIF(BL79,BO79,"y")</f>
        <v>#NUM!</v>
      </c>
      <c r="BF79" s="48" t="e">
        <f>IF(BG79&gt;=16,DATEDIF(BL79,BO79,"ym")+1,DATEDIF(BL79,BO79,"ym"))</f>
        <v>#NUM!</v>
      </c>
      <c r="BG79" s="49" t="e">
        <f>DATEDIF(BL79,BO79,"md")</f>
        <v>#NUM!</v>
      </c>
      <c r="BH79" s="48"/>
      <c r="BI79" s="55">
        <f>IF(J80="現在",$AG$6,J80)</f>
        <v>0</v>
      </c>
      <c r="BJ79" s="48">
        <v>8</v>
      </c>
      <c r="BK79" s="57">
        <f>IF(DAY(J79)&lt;=15,J79-DAY(J79)+1,J79-DAY(J79)+16)</f>
        <v>1</v>
      </c>
      <c r="BL79" s="57">
        <f>IF(DAY(BK79)=1,BK79+15,BU79)</f>
        <v>16</v>
      </c>
      <c r="BM79" s="58"/>
      <c r="BN79" s="139">
        <f>IF(CD79&gt;=16,CB79,IF(J80="現在",$AG$6-CD79+15,J80-CD79+15))</f>
        <v>15</v>
      </c>
      <c r="BO79" s="59">
        <f>IF(DAY(BN79)=15,BN79-DAY(BN79),BN79-DAY(BN79)+15)</f>
        <v>0</v>
      </c>
      <c r="BP79" s="58"/>
      <c r="BQ79" s="58"/>
      <c r="BR79" s="56">
        <f>YEAR(J79)</f>
        <v>1900</v>
      </c>
      <c r="BS79" s="60">
        <f>MONTH(J79)+1</f>
        <v>2</v>
      </c>
      <c r="BT79" s="61" t="str">
        <f>CONCATENATE(BR79,"/",BS79,"/",1)</f>
        <v>1900/2/1</v>
      </c>
      <c r="BU79" s="61">
        <f t="shared" si="0"/>
        <v>32</v>
      </c>
      <c r="BV79" s="61">
        <f>BT79-1</f>
        <v>31</v>
      </c>
      <c r="BW79" s="56">
        <f t="shared" si="1"/>
        <v>31</v>
      </c>
      <c r="BX79" s="56">
        <f>DAY(J79)</f>
        <v>0</v>
      </c>
      <c r="BY79" s="56">
        <f>YEAR(BI79)</f>
        <v>1900</v>
      </c>
      <c r="BZ79" s="60">
        <f>IF(MONTH(BI79)=12,MONTH(BI79)-12+1,MONTH(BI79)+1)</f>
        <v>2</v>
      </c>
      <c r="CA79" s="61" t="str">
        <f>IF(BZ79=1,CONCATENATE(BY79+1,"/",BZ79,"/",1),CONCATENATE(BY79,"/",BZ79,"/",1))</f>
        <v>1900/2/1</v>
      </c>
      <c r="CB79" s="61">
        <f t="shared" si="2"/>
        <v>31</v>
      </c>
      <c r="CC79" s="56">
        <f t="shared" si="3"/>
        <v>31</v>
      </c>
      <c r="CD79" s="56">
        <f>DAY(BI79)</f>
        <v>0</v>
      </c>
    </row>
    <row r="80" spans="1:83" ht="12.75" customHeight="1">
      <c r="A80" s="229"/>
      <c r="B80" s="233"/>
      <c r="C80" s="234"/>
      <c r="D80" s="234"/>
      <c r="E80" s="234"/>
      <c r="F80" s="234"/>
      <c r="G80" s="235"/>
      <c r="H80" s="2" t="s">
        <v>24</v>
      </c>
      <c r="I80" s="2"/>
      <c r="J80" s="127"/>
      <c r="K80" s="237"/>
      <c r="L80" s="239"/>
      <c r="M80" s="237"/>
      <c r="N80" s="10"/>
      <c r="O80" s="6"/>
      <c r="P80" s="6"/>
      <c r="Q80" s="6"/>
      <c r="R80" s="6"/>
      <c r="S80" s="6"/>
      <c r="T80" s="6"/>
      <c r="U80" s="65"/>
      <c r="V80" s="65"/>
      <c r="W80" s="65"/>
      <c r="X80" s="65"/>
      <c r="Y80" s="6"/>
      <c r="Z80" s="6"/>
      <c r="AA80" s="6"/>
      <c r="AB80" s="65"/>
      <c r="AC80" s="144"/>
      <c r="AD80" s="55"/>
      <c r="AE80" s="63"/>
      <c r="AF80" s="257"/>
      <c r="AG80" s="251"/>
      <c r="AH80"/>
      <c r="AI80"/>
      <c r="AJ80" s="211"/>
      <c r="AK80" s="211"/>
      <c r="AL80" s="212"/>
      <c r="AM80" s="47"/>
      <c r="AN80" s="48"/>
      <c r="AO80" s="49"/>
      <c r="AP80" s="211"/>
      <c r="AQ80" s="211"/>
      <c r="AR80" s="212"/>
      <c r="AS80" s="47"/>
      <c r="AT80" s="48"/>
      <c r="AU80" s="49"/>
      <c r="AV80" s="211"/>
      <c r="AW80" s="211"/>
      <c r="AX80" s="212"/>
      <c r="AY80" s="47"/>
      <c r="AZ80" s="48"/>
      <c r="BA80" s="48"/>
      <c r="BB80" s="211"/>
      <c r="BC80" s="211"/>
      <c r="BD80" s="212"/>
      <c r="BE80" s="47"/>
      <c r="BF80" s="48"/>
      <c r="BG80" s="49"/>
      <c r="BH80" s="48"/>
      <c r="BI80" s="55"/>
      <c r="BJ80" s="48"/>
      <c r="BK80" s="57"/>
      <c r="BL80" s="57"/>
      <c r="BM80" s="58"/>
      <c r="BN80" s="59"/>
      <c r="BO80" s="59"/>
      <c r="BP80" s="58"/>
      <c r="BQ80" s="58"/>
      <c r="BS80" s="60"/>
      <c r="BT80" s="61"/>
      <c r="BU80" s="61"/>
      <c r="BV80" s="61"/>
      <c r="BZ80" s="60"/>
      <c r="CA80" s="61"/>
      <c r="CB80" s="61"/>
    </row>
    <row r="81" spans="1:82" ht="12.75" customHeight="1">
      <c r="A81" s="228"/>
      <c r="B81" s="230"/>
      <c r="C81" s="328"/>
      <c r="D81" s="328"/>
      <c r="E81" s="328"/>
      <c r="F81" s="328"/>
      <c r="G81" s="329"/>
      <c r="H81" s="9" t="s">
        <v>23</v>
      </c>
      <c r="I81" s="9"/>
      <c r="J81" s="128"/>
      <c r="K81" s="236" t="str">
        <f>IF($J81&lt;&gt;"",IF($AF81="0-",AP81,IF($AF81="+0",AV81,IF($AF81="+-",BB81,AJ81))),"")</f>
        <v/>
      </c>
      <c r="L81" s="238" t="str">
        <f>IF($J81&lt;&gt;"",IF($AF81="0-",AQ81,IF($AF81="+0",AW81,IF($AF81="+-",BC81,AK81))),"")</f>
        <v/>
      </c>
      <c r="M81" s="236" t="str">
        <f>IF($J81&lt;&gt;"",IF($AF81="0-",AR81,IF($AF81="+0",AX81,IF($AF81="+-",BD81,AL81))),"")</f>
        <v/>
      </c>
      <c r="N81" s="10"/>
      <c r="O81" s="6"/>
      <c r="P81" s="6"/>
      <c r="Q81" s="6"/>
      <c r="R81" s="6"/>
      <c r="S81" s="6"/>
      <c r="T81" s="6"/>
      <c r="U81" s="65"/>
      <c r="V81" s="65"/>
      <c r="W81" s="65"/>
      <c r="X81" s="65"/>
      <c r="Y81" s="6"/>
      <c r="Z81" s="6"/>
      <c r="AA81" s="6"/>
      <c r="AB81" s="65"/>
      <c r="AC81" s="144"/>
      <c r="AD81" s="55"/>
      <c r="AE81" s="63"/>
      <c r="AF81" s="256"/>
      <c r="AG81" s="250" t="str">
        <f>IF(AF81&lt;&gt;"",VLOOKUP(AF81,$AH$13:$AI$16,2),"")</f>
        <v/>
      </c>
      <c r="AH81"/>
      <c r="AI81"/>
      <c r="AJ81" s="50">
        <f>IF(AN81&gt;=12,DATEDIF(BK81,BN81,"y")+1,DATEDIF(BK81,BN81,"y"))</f>
        <v>0</v>
      </c>
      <c r="AK81" s="50">
        <f>IF(AN81&gt;=12,AN81-12,AN81)</f>
        <v>0</v>
      </c>
      <c r="AL81" s="51" t="str">
        <f>IF(AO81&lt;=15,"半",0)</f>
        <v>半</v>
      </c>
      <c r="AM81" s="47">
        <f>DATEDIF(BK81,BN81,"y")</f>
        <v>0</v>
      </c>
      <c r="AN81" s="48">
        <f>IF(AO81&gt;=16,DATEDIF(BK81,BN81,"ym")+1,DATEDIF(BK81,BN81,"ym"))</f>
        <v>0</v>
      </c>
      <c r="AO81" s="49">
        <f>DATEDIF(BK81,BN81,"md")</f>
        <v>14</v>
      </c>
      <c r="AP81" s="50" t="e">
        <f>IF(AT81&gt;=12,DATEDIF(BK81,BO81,"y")+1,DATEDIF(BK81,BO81,"y"))</f>
        <v>#NUM!</v>
      </c>
      <c r="AQ81" s="50" t="e">
        <f>IF(AT81&gt;=12,AT81-12,AT81)</f>
        <v>#NUM!</v>
      </c>
      <c r="AR81" s="51" t="e">
        <f>IF(AU81&lt;=15,"半",0)</f>
        <v>#NUM!</v>
      </c>
      <c r="AS81" s="47" t="e">
        <f>DATEDIF(BK81,BO81,"y")</f>
        <v>#NUM!</v>
      </c>
      <c r="AT81" s="48" t="e">
        <f>IF(AU81&gt;=16,DATEDIF(BK81,BO81,"ym")+1,DATEDIF(BK81,BO81,"ym"))</f>
        <v>#NUM!</v>
      </c>
      <c r="AU81" s="49" t="e">
        <f>DATEDIF(BK81,BO81,"md")</f>
        <v>#NUM!</v>
      </c>
      <c r="AV81" s="50" t="e">
        <f>IF(AZ81&gt;=12,DATEDIF(BL81,BN81,"y")+1,DATEDIF(BL81,BN81,"y"))</f>
        <v>#NUM!</v>
      </c>
      <c r="AW81" s="50" t="e">
        <f>IF(AZ81&gt;=12,AZ81-12,AZ81)</f>
        <v>#NUM!</v>
      </c>
      <c r="AX81" s="51" t="e">
        <f>IF(BA81&lt;=15,"半",0)</f>
        <v>#NUM!</v>
      </c>
      <c r="AY81" s="47" t="e">
        <f>DATEDIF(BL81,BN81,"y")</f>
        <v>#NUM!</v>
      </c>
      <c r="AZ81" s="48" t="e">
        <f>IF(BA81&gt;=16,DATEDIF(BL81,BN81,"ym")+1,DATEDIF(BL81,BN81,"ym"))</f>
        <v>#NUM!</v>
      </c>
      <c r="BA81" s="48" t="e">
        <f>DATEDIF(BL81,BN81,"md")</f>
        <v>#NUM!</v>
      </c>
      <c r="BB81" s="50" t="e">
        <f>IF(BF81&gt;=12,DATEDIF(BL81,BO81,"y")+1,DATEDIF(BL81,BO81,"y"))</f>
        <v>#NUM!</v>
      </c>
      <c r="BC81" s="50" t="e">
        <f>IF(BF81&gt;=12,BF81-12,BF81)</f>
        <v>#NUM!</v>
      </c>
      <c r="BD81" s="51" t="e">
        <f>IF(BG81&lt;=15,"半",0)</f>
        <v>#NUM!</v>
      </c>
      <c r="BE81" s="47" t="e">
        <f>DATEDIF(BL81,BO81,"y")</f>
        <v>#NUM!</v>
      </c>
      <c r="BF81" s="48" t="e">
        <f>IF(BG81&gt;=16,DATEDIF(BL81,BO81,"ym")+1,DATEDIF(BL81,BO81,"ym"))</f>
        <v>#NUM!</v>
      </c>
      <c r="BG81" s="49" t="e">
        <f>DATEDIF(BL81,BO81,"md")</f>
        <v>#NUM!</v>
      </c>
      <c r="BH81" s="48"/>
      <c r="BI81" s="55">
        <f>IF(J82="現在",$AG$6,J82)</f>
        <v>0</v>
      </c>
      <c r="BJ81" s="48">
        <v>9</v>
      </c>
      <c r="BK81" s="57">
        <f>IF(DAY(J81)&lt;=15,J81-DAY(J81)+1,J81-DAY(J81)+16)</f>
        <v>1</v>
      </c>
      <c r="BL81" s="57">
        <f>IF(DAY(BK81)=1,BK81+15,BU81)</f>
        <v>16</v>
      </c>
      <c r="BM81" s="58"/>
      <c r="BN81" s="139">
        <f>IF(CD81&gt;=16,CB81,IF(J82="現在",$AG$6-CD81+15,J82-CD81+15))</f>
        <v>15</v>
      </c>
      <c r="BO81" s="59">
        <f>IF(DAY(BN81)=15,BN81-DAY(BN81),BN81-DAY(BN81)+15)</f>
        <v>0</v>
      </c>
      <c r="BP81" s="58"/>
      <c r="BQ81" s="58"/>
      <c r="BR81" s="56">
        <f>YEAR(J81)</f>
        <v>1900</v>
      </c>
      <c r="BS81" s="60">
        <f>MONTH(J81)+1</f>
        <v>2</v>
      </c>
      <c r="BT81" s="61" t="str">
        <f>CONCATENATE(BR81,"/",BS81,"/",1)</f>
        <v>1900/2/1</v>
      </c>
      <c r="BU81" s="61">
        <f t="shared" si="0"/>
        <v>32</v>
      </c>
      <c r="BV81" s="61">
        <f>BT81-1</f>
        <v>31</v>
      </c>
      <c r="BW81" s="56">
        <f t="shared" si="1"/>
        <v>31</v>
      </c>
      <c r="BX81" s="56">
        <f>DAY(J81)</f>
        <v>0</v>
      </c>
      <c r="BY81" s="56">
        <f>YEAR(BI81)</f>
        <v>1900</v>
      </c>
      <c r="BZ81" s="60">
        <f>IF(MONTH(BI81)=12,MONTH(BI81)-12+1,MONTH(BI81)+1)</f>
        <v>2</v>
      </c>
      <c r="CA81" s="61" t="str">
        <f>IF(BZ81=1,CONCATENATE(BY81+1,"/",BZ81,"/",1),CONCATENATE(BY81,"/",BZ81,"/",1))</f>
        <v>1900/2/1</v>
      </c>
      <c r="CB81" s="61">
        <f t="shared" si="2"/>
        <v>31</v>
      </c>
      <c r="CC81" s="56">
        <f t="shared" si="3"/>
        <v>31</v>
      </c>
      <c r="CD81" s="56">
        <f>DAY(BI81)</f>
        <v>0</v>
      </c>
    </row>
    <row r="82" spans="1:82" ht="12.75" customHeight="1">
      <c r="A82" s="229"/>
      <c r="B82" s="330"/>
      <c r="C82" s="331"/>
      <c r="D82" s="331"/>
      <c r="E82" s="331"/>
      <c r="F82" s="331"/>
      <c r="G82" s="332"/>
      <c r="H82" s="2" t="s">
        <v>24</v>
      </c>
      <c r="I82" s="2"/>
      <c r="J82" s="127"/>
      <c r="K82" s="237"/>
      <c r="L82" s="239"/>
      <c r="M82" s="237"/>
      <c r="N82" s="10"/>
      <c r="O82" s="6"/>
      <c r="P82" s="6"/>
      <c r="Q82" s="6"/>
      <c r="R82" s="6"/>
      <c r="S82" s="6"/>
      <c r="T82" s="6"/>
      <c r="U82" s="65"/>
      <c r="V82" s="65"/>
      <c r="W82" s="65"/>
      <c r="X82" s="65"/>
      <c r="Y82" s="6"/>
      <c r="Z82" s="6"/>
      <c r="AA82" s="6"/>
      <c r="AB82" s="65"/>
      <c r="AC82" s="144"/>
      <c r="AD82" s="55"/>
      <c r="AE82" s="63"/>
      <c r="AF82" s="257"/>
      <c r="AG82" s="251"/>
      <c r="AH82"/>
      <c r="AI82"/>
      <c r="AJ82" s="211"/>
      <c r="AK82" s="211"/>
      <c r="AL82" s="212"/>
      <c r="AM82" s="47"/>
      <c r="AN82" s="48"/>
      <c r="AO82" s="49"/>
      <c r="AP82" s="211"/>
      <c r="AQ82" s="211"/>
      <c r="AR82" s="212"/>
      <c r="AS82" s="47"/>
      <c r="AT82" s="48"/>
      <c r="AU82" s="49"/>
      <c r="AV82" s="211"/>
      <c r="AW82" s="211"/>
      <c r="AX82" s="212"/>
      <c r="AY82" s="47"/>
      <c r="AZ82" s="48"/>
      <c r="BA82" s="48"/>
      <c r="BB82" s="211"/>
      <c r="BC82" s="211"/>
      <c r="BD82" s="212"/>
      <c r="BE82" s="47"/>
      <c r="BF82" s="48"/>
      <c r="BG82" s="49"/>
      <c r="BH82" s="48"/>
      <c r="BI82" s="55"/>
      <c r="BJ82" s="48"/>
      <c r="BK82" s="57"/>
      <c r="BL82" s="57"/>
      <c r="BM82" s="58"/>
      <c r="BN82" s="59"/>
      <c r="BO82" s="59"/>
      <c r="BP82" s="58"/>
      <c r="BQ82" s="58"/>
      <c r="BS82" s="60"/>
      <c r="BT82" s="61"/>
      <c r="BU82" s="61"/>
      <c r="BV82" s="61"/>
      <c r="BZ82" s="60"/>
      <c r="CA82" s="61"/>
      <c r="CB82" s="61"/>
    </row>
    <row r="83" spans="1:82" ht="12.75" customHeight="1">
      <c r="A83" s="228"/>
      <c r="B83" s="230"/>
      <c r="C83" s="231"/>
      <c r="D83" s="231"/>
      <c r="E83" s="231"/>
      <c r="F83" s="231"/>
      <c r="G83" s="232"/>
      <c r="H83" s="9" t="s">
        <v>23</v>
      </c>
      <c r="I83" s="9"/>
      <c r="J83" s="128"/>
      <c r="K83" s="236" t="str">
        <f>IF($J83&lt;&gt;"",IF($AF83="0-",AP83,IF($AF83="+0",AV83,IF($AF83="+-",BB83,AJ83))),"")</f>
        <v/>
      </c>
      <c r="L83" s="238" t="str">
        <f>IF($J83&lt;&gt;"",IF($AF83="0-",AQ83,IF($AF83="+0",AW83,IF($AF83="+-",BC83,AK83))),"")</f>
        <v/>
      </c>
      <c r="M83" s="236" t="str">
        <f>IF($J83&lt;&gt;"",IF($AF83="0-",AR83,IF($AF83="+0",AX83,IF($AF83="+-",BD83,AL83))),"")</f>
        <v/>
      </c>
      <c r="N83" s="10"/>
      <c r="O83" s="6"/>
      <c r="P83" s="6"/>
      <c r="Q83" s="6"/>
      <c r="R83" s="6"/>
      <c r="S83" s="6"/>
      <c r="T83" s="6"/>
      <c r="U83" s="65"/>
      <c r="V83" s="65"/>
      <c r="W83" s="65"/>
      <c r="X83" s="65"/>
      <c r="Y83" s="6"/>
      <c r="Z83" s="6"/>
      <c r="AA83" s="6"/>
      <c r="AB83" s="65"/>
      <c r="AC83" s="144"/>
      <c r="AD83" s="55"/>
      <c r="AE83" s="63"/>
      <c r="AF83" s="256"/>
      <c r="AG83" s="250" t="str">
        <f>IF(AF83&lt;&gt;"",VLOOKUP(AF83,$AH$13:$AI$16,2),"")</f>
        <v/>
      </c>
      <c r="AH83"/>
      <c r="AI83"/>
      <c r="AJ83" s="50">
        <f>IF(AN83&gt;=12,DATEDIF(BK83,BN83,"y")+1,DATEDIF(BK83,BN83,"y"))</f>
        <v>0</v>
      </c>
      <c r="AK83" s="50">
        <f>IF(AN83&gt;=12,AN83-12,AN83)</f>
        <v>0</v>
      </c>
      <c r="AL83" s="51" t="str">
        <f>IF(AO83&lt;=15,"半",0)</f>
        <v>半</v>
      </c>
      <c r="AM83" s="47">
        <f>DATEDIF(BK83,BN83,"y")</f>
        <v>0</v>
      </c>
      <c r="AN83" s="48">
        <f>IF(AO83&gt;=16,DATEDIF(BK83,BN83,"ym")+1,DATEDIF(BK83,BN83,"ym"))</f>
        <v>0</v>
      </c>
      <c r="AO83" s="49">
        <f>DATEDIF(BK83,BN83,"md")</f>
        <v>14</v>
      </c>
      <c r="AP83" s="50" t="e">
        <f>IF(AT83&gt;=12,DATEDIF(BK83,BO83,"y")+1,DATEDIF(BK83,BO83,"y"))</f>
        <v>#NUM!</v>
      </c>
      <c r="AQ83" s="50" t="e">
        <f>IF(AT83&gt;=12,AT83-12,AT83)</f>
        <v>#NUM!</v>
      </c>
      <c r="AR83" s="51" t="e">
        <f>IF(AU83&lt;=15,"半",0)</f>
        <v>#NUM!</v>
      </c>
      <c r="AS83" s="47" t="e">
        <f>DATEDIF(BK83,BO83,"y")</f>
        <v>#NUM!</v>
      </c>
      <c r="AT83" s="48" t="e">
        <f>IF(AU83&gt;=16,DATEDIF(BK83,BO83,"ym")+1,DATEDIF(BK83,BO83,"ym"))</f>
        <v>#NUM!</v>
      </c>
      <c r="AU83" s="49" t="e">
        <f>DATEDIF(BK83,BO83,"md")</f>
        <v>#NUM!</v>
      </c>
      <c r="AV83" s="50" t="e">
        <f>IF(AZ83&gt;=12,DATEDIF(BL83,BN83,"y")+1,DATEDIF(BL83,BN83,"y"))</f>
        <v>#NUM!</v>
      </c>
      <c r="AW83" s="50" t="e">
        <f>IF(AZ83&gt;=12,AZ83-12,AZ83)</f>
        <v>#NUM!</v>
      </c>
      <c r="AX83" s="51" t="e">
        <f>IF(BA83&lt;=15,"半",0)</f>
        <v>#NUM!</v>
      </c>
      <c r="AY83" s="47" t="e">
        <f>DATEDIF(BL83,BN83,"y")</f>
        <v>#NUM!</v>
      </c>
      <c r="AZ83" s="48" t="e">
        <f>IF(BA83&gt;=16,DATEDIF(BL83,BN83,"ym")+1,DATEDIF(BL83,BN83,"ym"))</f>
        <v>#NUM!</v>
      </c>
      <c r="BA83" s="48" t="e">
        <f>DATEDIF(BL83,BN83,"md")</f>
        <v>#NUM!</v>
      </c>
      <c r="BB83" s="50" t="e">
        <f>IF(BF83&gt;=12,DATEDIF(BL83,BO83,"y")+1,DATEDIF(BL83,BO83,"y"))</f>
        <v>#NUM!</v>
      </c>
      <c r="BC83" s="50" t="e">
        <f>IF(BF83&gt;=12,BF83-12,BF83)</f>
        <v>#NUM!</v>
      </c>
      <c r="BD83" s="51" t="e">
        <f>IF(BG83&lt;=15,"半",0)</f>
        <v>#NUM!</v>
      </c>
      <c r="BE83" s="47" t="e">
        <f>DATEDIF(BL83,BO83,"y")</f>
        <v>#NUM!</v>
      </c>
      <c r="BF83" s="48" t="e">
        <f>IF(BG83&gt;=16,DATEDIF(BL83,BO83,"ym")+1,DATEDIF(BL83,BO83,"ym"))</f>
        <v>#NUM!</v>
      </c>
      <c r="BG83" s="49" t="e">
        <f>DATEDIF(BL83,BO83,"md")</f>
        <v>#NUM!</v>
      </c>
      <c r="BH83" s="48"/>
      <c r="BI83" s="55">
        <f>IF(J84="現在",$AG$6,J84)</f>
        <v>0</v>
      </c>
      <c r="BJ83" s="48">
        <v>10</v>
      </c>
      <c r="BK83" s="57">
        <f>IF(DAY(J83)&lt;=15,J83-DAY(J83)+1,J83-DAY(J83)+16)</f>
        <v>1</v>
      </c>
      <c r="BL83" s="57">
        <f>IF(DAY(BK83)=1,BK83+15,BU83)</f>
        <v>16</v>
      </c>
      <c r="BM83" s="58"/>
      <c r="BN83" s="139">
        <f>IF(CD83&gt;=16,CB83,IF(J84="現在",$AG$6-CD83+15,J84-CD83+15))</f>
        <v>15</v>
      </c>
      <c r="BO83" s="59">
        <f>IF(DAY(BN83)=15,BN83-DAY(BN83),BN83-DAY(BN83)+15)</f>
        <v>0</v>
      </c>
      <c r="BP83" s="58"/>
      <c r="BQ83" s="58"/>
      <c r="BR83" s="56">
        <f>YEAR(J83)</f>
        <v>1900</v>
      </c>
      <c r="BS83" s="60">
        <f>MONTH(J83)+1</f>
        <v>2</v>
      </c>
      <c r="BT83" s="61" t="str">
        <f>CONCATENATE(BR83,"/",BS83,"/",1)</f>
        <v>1900/2/1</v>
      </c>
      <c r="BU83" s="61">
        <f t="shared" si="0"/>
        <v>32</v>
      </c>
      <c r="BV83" s="61">
        <f>BT83-1</f>
        <v>31</v>
      </c>
      <c r="BW83" s="56">
        <f t="shared" si="1"/>
        <v>31</v>
      </c>
      <c r="BX83" s="56">
        <f>DAY(J83)</f>
        <v>0</v>
      </c>
      <c r="BY83" s="56">
        <f>YEAR(BI83)</f>
        <v>1900</v>
      </c>
      <c r="BZ83" s="60">
        <f>IF(MONTH(BI83)=12,MONTH(BI83)-12+1,MONTH(BI83)+1)</f>
        <v>2</v>
      </c>
      <c r="CA83" s="61" t="str">
        <f>IF(BZ83=1,CONCATENATE(BY83+1,"/",BZ83,"/",1),CONCATENATE(BY83,"/",BZ83,"/",1))</f>
        <v>1900/2/1</v>
      </c>
      <c r="CB83" s="61">
        <f t="shared" si="2"/>
        <v>31</v>
      </c>
      <c r="CC83" s="56">
        <f t="shared" si="3"/>
        <v>31</v>
      </c>
      <c r="CD83" s="56">
        <f>DAY(BI83)</f>
        <v>0</v>
      </c>
    </row>
    <row r="84" spans="1:82" ht="12.75" customHeight="1">
      <c r="A84" s="229"/>
      <c r="B84" s="233"/>
      <c r="C84" s="234"/>
      <c r="D84" s="234"/>
      <c r="E84" s="234"/>
      <c r="F84" s="234"/>
      <c r="G84" s="235"/>
      <c r="H84" s="2" t="s">
        <v>24</v>
      </c>
      <c r="I84" s="2"/>
      <c r="J84" s="127"/>
      <c r="K84" s="237"/>
      <c r="L84" s="239"/>
      <c r="M84" s="237"/>
      <c r="N84" s="41"/>
      <c r="O84" s="71"/>
      <c r="P84" s="71"/>
      <c r="Q84" s="71"/>
      <c r="R84" s="71"/>
      <c r="S84" s="71"/>
      <c r="T84" s="71"/>
      <c r="U84" s="209"/>
      <c r="V84" s="209"/>
      <c r="W84" s="209"/>
      <c r="X84" s="209"/>
      <c r="Y84" s="71"/>
      <c r="Z84" s="71"/>
      <c r="AA84" s="71"/>
      <c r="AB84" s="209"/>
      <c r="AC84" s="213"/>
      <c r="AD84" s="72"/>
      <c r="AE84" s="63"/>
      <c r="AF84" s="257"/>
      <c r="AG84" s="251"/>
      <c r="AH84"/>
      <c r="AI84"/>
      <c r="AJ84" s="211"/>
      <c r="AK84" s="211"/>
      <c r="AL84" s="212"/>
      <c r="AM84" s="47"/>
      <c r="AN84" s="48"/>
      <c r="AO84" s="49"/>
      <c r="AP84" s="211"/>
      <c r="AQ84" s="211"/>
      <c r="AR84" s="212"/>
      <c r="AS84" s="47"/>
      <c r="AT84" s="48"/>
      <c r="AU84" s="49"/>
      <c r="AV84" s="211"/>
      <c r="AW84" s="211"/>
      <c r="AX84" s="212"/>
      <c r="AY84" s="47"/>
      <c r="AZ84" s="48"/>
      <c r="BA84" s="48"/>
      <c r="BB84" s="211"/>
      <c r="BC84" s="211"/>
      <c r="BD84" s="212"/>
      <c r="BE84" s="47"/>
      <c r="BF84" s="48"/>
      <c r="BG84" s="49"/>
      <c r="BH84" s="48"/>
      <c r="BI84" s="55"/>
      <c r="BJ84" s="48"/>
      <c r="BK84" s="57"/>
      <c r="BL84" s="57"/>
      <c r="BM84" s="58"/>
      <c r="BN84" s="59"/>
      <c r="BO84" s="59"/>
      <c r="BP84" s="58"/>
      <c r="BQ84" s="58"/>
      <c r="BS84" s="60"/>
      <c r="BT84" s="61"/>
      <c r="BU84" s="61"/>
      <c r="BV84" s="61"/>
      <c r="BZ84" s="60"/>
      <c r="CA84" s="61"/>
      <c r="CB84" s="61"/>
    </row>
    <row r="85" spans="1:82" ht="12.75" customHeight="1">
      <c r="A85" s="228"/>
      <c r="B85" s="230"/>
      <c r="C85" s="231"/>
      <c r="D85" s="231"/>
      <c r="E85" s="231"/>
      <c r="F85" s="231"/>
      <c r="G85" s="232"/>
      <c r="H85" s="9" t="s">
        <v>23</v>
      </c>
      <c r="I85" s="9"/>
      <c r="J85" s="128"/>
      <c r="K85" s="236" t="str">
        <f>IF($J85&lt;&gt;"",IF($AF85="0-",AP85,IF($AF85="+0",AV85,IF($AF85="+-",BB85,AJ85))),"")</f>
        <v/>
      </c>
      <c r="L85" s="238" t="str">
        <f>IF($J85&lt;&gt;"",IF($AF85="0-",AQ85,IF($AF85="+0",AW85,IF($AF85="+-",BC85,AK85))),"")</f>
        <v/>
      </c>
      <c r="M85" s="236" t="str">
        <f>IF($J85&lt;&gt;"",IF($AF85="0-",AR85,IF($AF85="+0",AX85,IF($AF85="+-",BD85,AL85))),"")</f>
        <v/>
      </c>
      <c r="N85" s="10"/>
      <c r="O85" s="6"/>
      <c r="P85" s="6"/>
      <c r="Q85" s="6"/>
      <c r="R85" s="6"/>
      <c r="S85" s="6"/>
      <c r="T85" s="6"/>
      <c r="U85" s="65"/>
      <c r="V85" s="65"/>
      <c r="W85" s="65"/>
      <c r="X85" s="65"/>
      <c r="Y85" s="6"/>
      <c r="Z85" s="6"/>
      <c r="AA85" s="6"/>
      <c r="AB85" s="65"/>
      <c r="AC85" s="144"/>
      <c r="AD85" s="55"/>
      <c r="AE85" s="63"/>
      <c r="AF85" s="256"/>
      <c r="AG85" s="250" t="str">
        <f>IF(AF85&lt;&gt;"",VLOOKUP(AF85,$AH$13:$AI$16,2),"")</f>
        <v/>
      </c>
      <c r="AH85"/>
      <c r="AI85"/>
      <c r="AJ85" s="50">
        <f>IF(AN85&gt;=12,DATEDIF(BK85,BN85,"y")+1,DATEDIF(BK85,BN85,"y"))</f>
        <v>0</v>
      </c>
      <c r="AK85" s="50">
        <f>IF(AN85&gt;=12,AN85-12,AN85)</f>
        <v>0</v>
      </c>
      <c r="AL85" s="51" t="str">
        <f>IF(AO85&lt;=15,"半",0)</f>
        <v>半</v>
      </c>
      <c r="AM85" s="47">
        <f>DATEDIF(BK85,BN85,"y")</f>
        <v>0</v>
      </c>
      <c r="AN85" s="48">
        <f>IF(AO85&gt;=16,DATEDIF(BK85,BN85,"ym")+1,DATEDIF(BK85,BN85,"ym"))</f>
        <v>0</v>
      </c>
      <c r="AO85" s="49">
        <f>DATEDIF(BK85,BN85,"md")</f>
        <v>14</v>
      </c>
      <c r="AP85" s="50" t="e">
        <f>IF(AT85&gt;=12,DATEDIF(BK85,BO85,"y")+1,DATEDIF(BK85,BO85,"y"))</f>
        <v>#NUM!</v>
      </c>
      <c r="AQ85" s="50" t="e">
        <f>IF(AT85&gt;=12,AT85-12,AT85)</f>
        <v>#NUM!</v>
      </c>
      <c r="AR85" s="51" t="e">
        <f>IF(AU85&lt;=15,"半",0)</f>
        <v>#NUM!</v>
      </c>
      <c r="AS85" s="47" t="e">
        <f>DATEDIF(BK85,BO85,"y")</f>
        <v>#NUM!</v>
      </c>
      <c r="AT85" s="48" t="e">
        <f>IF(AU85&gt;=16,DATEDIF(BK85,BO85,"ym")+1,DATEDIF(BK85,BO85,"ym"))</f>
        <v>#NUM!</v>
      </c>
      <c r="AU85" s="49" t="e">
        <f>DATEDIF(BK85,BO85,"md")</f>
        <v>#NUM!</v>
      </c>
      <c r="AV85" s="50" t="e">
        <f>IF(AZ85&gt;=12,DATEDIF(BL85,BN85,"y")+1,DATEDIF(BL85,BN85,"y"))</f>
        <v>#NUM!</v>
      </c>
      <c r="AW85" s="50" t="e">
        <f>IF(AZ85&gt;=12,AZ85-12,AZ85)</f>
        <v>#NUM!</v>
      </c>
      <c r="AX85" s="51" t="e">
        <f>IF(BA85&lt;=15,"半",0)</f>
        <v>#NUM!</v>
      </c>
      <c r="AY85" s="47" t="e">
        <f>DATEDIF(BL85,BN85,"y")</f>
        <v>#NUM!</v>
      </c>
      <c r="AZ85" s="48" t="e">
        <f>IF(BA85&gt;=16,DATEDIF(BL85,BN85,"ym")+1,DATEDIF(BL85,BN85,"ym"))</f>
        <v>#NUM!</v>
      </c>
      <c r="BA85" s="48" t="e">
        <f>DATEDIF(BL85,BN85,"md")</f>
        <v>#NUM!</v>
      </c>
      <c r="BB85" s="50" t="e">
        <f>IF(BF85&gt;=12,DATEDIF(BL85,BO85,"y")+1,DATEDIF(BL85,BO85,"y"))</f>
        <v>#NUM!</v>
      </c>
      <c r="BC85" s="50" t="e">
        <f>IF(BF85&gt;=12,BF85-12,BF85)</f>
        <v>#NUM!</v>
      </c>
      <c r="BD85" s="51" t="e">
        <f>IF(BG85&lt;=15,"半",0)</f>
        <v>#NUM!</v>
      </c>
      <c r="BE85" s="47" t="e">
        <f>DATEDIF(BL85,BO85,"y")</f>
        <v>#NUM!</v>
      </c>
      <c r="BF85" s="48" t="e">
        <f>IF(BG85&gt;=16,DATEDIF(BL85,BO85,"ym")+1,DATEDIF(BL85,BO85,"ym"))</f>
        <v>#NUM!</v>
      </c>
      <c r="BG85" s="49" t="e">
        <f>DATEDIF(BL85,BO85,"md")</f>
        <v>#NUM!</v>
      </c>
      <c r="BH85" s="48"/>
      <c r="BI85" s="55">
        <f>IF(J86="現在",$AG$6,J86)</f>
        <v>0</v>
      </c>
      <c r="BJ85" s="48">
        <v>11</v>
      </c>
      <c r="BK85" s="57">
        <f>IF(DAY(J85)&lt;=15,J85-DAY(J85)+1,J85-DAY(J85)+16)</f>
        <v>1</v>
      </c>
      <c r="BL85" s="57">
        <f>IF(DAY(BK85)=1,BK85+15,BU85)</f>
        <v>16</v>
      </c>
      <c r="BM85" s="58"/>
      <c r="BN85" s="139">
        <f>IF(CD85&gt;=16,CB85,IF(J86="現在",$AG$6-CD85+15,J86-CD85+15))</f>
        <v>15</v>
      </c>
      <c r="BO85" s="59">
        <f>IF(DAY(BN85)=15,BN85-DAY(BN85),BN85-DAY(BN85)+15)</f>
        <v>0</v>
      </c>
      <c r="BP85" s="58"/>
      <c r="BQ85" s="58"/>
      <c r="BR85" s="56">
        <f>YEAR(J85)</f>
        <v>1900</v>
      </c>
      <c r="BS85" s="60">
        <f>MONTH(J85)+1</f>
        <v>2</v>
      </c>
      <c r="BT85" s="61" t="str">
        <f>CONCATENATE(BR85,"/",BS85,"/",1)</f>
        <v>1900/2/1</v>
      </c>
      <c r="BU85" s="61">
        <f t="shared" si="0"/>
        <v>32</v>
      </c>
      <c r="BV85" s="61">
        <f>BT85-1</f>
        <v>31</v>
      </c>
      <c r="BW85" s="56">
        <f t="shared" si="1"/>
        <v>31</v>
      </c>
      <c r="BX85" s="56">
        <f>DAY(J85)</f>
        <v>0</v>
      </c>
      <c r="BY85" s="56">
        <f>YEAR(BI85)</f>
        <v>1900</v>
      </c>
      <c r="BZ85" s="60">
        <f>IF(MONTH(BI85)=12,MONTH(BI85)-12+1,MONTH(BI85)+1)</f>
        <v>2</v>
      </c>
      <c r="CA85" s="61" t="str">
        <f>IF(BZ85=1,CONCATENATE(BY85+1,"/",BZ85,"/",1),CONCATENATE(BY85,"/",BZ85,"/",1))</f>
        <v>1900/2/1</v>
      </c>
      <c r="CB85" s="61">
        <f t="shared" si="2"/>
        <v>31</v>
      </c>
      <c r="CC85" s="56">
        <f t="shared" si="3"/>
        <v>31</v>
      </c>
      <c r="CD85" s="56">
        <f>DAY(BI85)</f>
        <v>0</v>
      </c>
    </row>
    <row r="86" spans="1:82" ht="12.75" customHeight="1">
      <c r="A86" s="229"/>
      <c r="B86" s="233"/>
      <c r="C86" s="234"/>
      <c r="D86" s="234"/>
      <c r="E86" s="234"/>
      <c r="F86" s="234"/>
      <c r="G86" s="235"/>
      <c r="H86" s="2" t="s">
        <v>24</v>
      </c>
      <c r="I86" s="2"/>
      <c r="J86" s="127"/>
      <c r="K86" s="237"/>
      <c r="L86" s="239"/>
      <c r="M86" s="237"/>
      <c r="N86" s="10"/>
      <c r="O86" s="6"/>
      <c r="P86" s="6"/>
      <c r="Q86" s="6"/>
      <c r="R86" s="6"/>
      <c r="S86" s="6"/>
      <c r="T86" s="6"/>
      <c r="U86" s="65"/>
      <c r="V86" s="65"/>
      <c r="W86" s="65"/>
      <c r="X86" s="65"/>
      <c r="Y86" s="6"/>
      <c r="Z86" s="6"/>
      <c r="AA86" s="6"/>
      <c r="AB86" s="65"/>
      <c r="AC86" s="144"/>
      <c r="AD86" s="55"/>
      <c r="AE86" s="63"/>
      <c r="AF86" s="257"/>
      <c r="AG86" s="251"/>
      <c r="AH86"/>
      <c r="AI86"/>
      <c r="AJ86" s="211"/>
      <c r="AK86" s="211"/>
      <c r="AL86" s="212"/>
      <c r="AM86" s="47"/>
      <c r="AN86" s="48"/>
      <c r="AO86" s="49"/>
      <c r="AP86" s="211"/>
      <c r="AQ86" s="211"/>
      <c r="AR86" s="212"/>
      <c r="AS86" s="47"/>
      <c r="AT86" s="48"/>
      <c r="AU86" s="49"/>
      <c r="AV86" s="211"/>
      <c r="AW86" s="211"/>
      <c r="AX86" s="212"/>
      <c r="AY86" s="47"/>
      <c r="AZ86" s="48"/>
      <c r="BA86" s="48"/>
      <c r="BB86" s="211"/>
      <c r="BC86" s="211"/>
      <c r="BD86" s="212"/>
      <c r="BE86" s="47"/>
      <c r="BF86" s="48"/>
      <c r="BG86" s="49"/>
      <c r="BH86" s="48"/>
      <c r="BI86" s="55"/>
      <c r="BJ86" s="48"/>
      <c r="BK86" s="57"/>
      <c r="BL86" s="57"/>
      <c r="BM86" s="58"/>
      <c r="BN86" s="59"/>
      <c r="BO86" s="59"/>
      <c r="BP86" s="58"/>
      <c r="BQ86" s="58"/>
      <c r="BS86" s="60"/>
      <c r="BT86" s="61"/>
      <c r="BU86" s="61"/>
      <c r="BV86" s="61"/>
      <c r="BZ86" s="60"/>
      <c r="CA86" s="61"/>
      <c r="CB86" s="61"/>
    </row>
    <row r="87" spans="1:82" ht="12.75" customHeight="1">
      <c r="A87" s="228"/>
      <c r="B87" s="230"/>
      <c r="C87" s="231"/>
      <c r="D87" s="231"/>
      <c r="E87" s="231"/>
      <c r="F87" s="231"/>
      <c r="G87" s="232"/>
      <c r="H87" s="9" t="s">
        <v>23</v>
      </c>
      <c r="I87" s="9"/>
      <c r="J87" s="128"/>
      <c r="K87" s="236" t="str">
        <f>IF($J87&lt;&gt;"",IF($AF87="0-",AP87,IF($AF87="+0",AV87,IF($AF87="+-",BB87,AJ87))),"")</f>
        <v/>
      </c>
      <c r="L87" s="238" t="str">
        <f>IF($J87&lt;&gt;"",IF($AF87="0-",AQ87,IF($AF87="+0",AW87,IF($AF87="+-",BC87,AK87))),"")</f>
        <v/>
      </c>
      <c r="M87" s="236" t="str">
        <f>IF($J87&lt;&gt;"",IF($AF87="0-",AR87,IF($AF87="+0",AX87,IF($AF87="+-",BD87,AL87))),"")</f>
        <v/>
      </c>
      <c r="N87" s="10"/>
      <c r="O87" s="6"/>
      <c r="P87" s="6"/>
      <c r="Q87" s="6"/>
      <c r="R87" s="6"/>
      <c r="S87" s="6"/>
      <c r="T87" s="6"/>
      <c r="U87" s="65"/>
      <c r="V87" s="65"/>
      <c r="W87" s="65"/>
      <c r="X87" s="65"/>
      <c r="Y87" s="6"/>
      <c r="Z87" s="6"/>
      <c r="AA87" s="6"/>
      <c r="AB87" s="65"/>
      <c r="AC87" s="144"/>
      <c r="AD87" s="55"/>
      <c r="AE87" s="63"/>
      <c r="AF87" s="256"/>
      <c r="AG87" s="250" t="str">
        <f>IF(AF87&lt;&gt;"",VLOOKUP(AF87,$AH$13:$AI$16,2),"")</f>
        <v/>
      </c>
      <c r="AH87"/>
      <c r="AI87"/>
      <c r="AJ87" s="50">
        <f>IF(AN87&gt;=12,DATEDIF(BK87,BN87,"y")+1,DATEDIF(BK87,BN87,"y"))</f>
        <v>0</v>
      </c>
      <c r="AK87" s="50">
        <f>IF(AN87&gt;=12,AN87-12,AN87)</f>
        <v>0</v>
      </c>
      <c r="AL87" s="51" t="str">
        <f>IF(AO87&lt;=15,"半",0)</f>
        <v>半</v>
      </c>
      <c r="AM87" s="47">
        <f>DATEDIF(BK87,BN87,"y")</f>
        <v>0</v>
      </c>
      <c r="AN87" s="48">
        <f>IF(AO87&gt;=16,DATEDIF(BK87,BN87,"ym")+1,DATEDIF(BK87,BN87,"ym"))</f>
        <v>0</v>
      </c>
      <c r="AO87" s="49">
        <f>DATEDIF(BK87,BN87,"md")</f>
        <v>14</v>
      </c>
      <c r="AP87" s="50" t="e">
        <f>IF(AT87&gt;=12,DATEDIF(BK87,BO87,"y")+1,DATEDIF(BK87,BO87,"y"))</f>
        <v>#NUM!</v>
      </c>
      <c r="AQ87" s="50" t="e">
        <f>IF(AT87&gt;=12,AT87-12,AT87)</f>
        <v>#NUM!</v>
      </c>
      <c r="AR87" s="51" t="e">
        <f>IF(AU87&lt;=15,"半",0)</f>
        <v>#NUM!</v>
      </c>
      <c r="AS87" s="47" t="e">
        <f>DATEDIF(BK87,BO87,"y")</f>
        <v>#NUM!</v>
      </c>
      <c r="AT87" s="48" t="e">
        <f>IF(AU87&gt;=16,DATEDIF(BK87,BO87,"ym")+1,DATEDIF(BK87,BO87,"ym"))</f>
        <v>#NUM!</v>
      </c>
      <c r="AU87" s="49" t="e">
        <f>DATEDIF(BK87,BO87,"md")</f>
        <v>#NUM!</v>
      </c>
      <c r="AV87" s="50" t="e">
        <f>IF(AZ87&gt;=12,DATEDIF(BL87,BN87,"y")+1,DATEDIF(BL87,BN87,"y"))</f>
        <v>#NUM!</v>
      </c>
      <c r="AW87" s="50" t="e">
        <f>IF(AZ87&gt;=12,AZ87-12,AZ87)</f>
        <v>#NUM!</v>
      </c>
      <c r="AX87" s="51" t="e">
        <f>IF(BA87&lt;=15,"半",0)</f>
        <v>#NUM!</v>
      </c>
      <c r="AY87" s="47" t="e">
        <f>DATEDIF(BL87,BN87,"y")</f>
        <v>#NUM!</v>
      </c>
      <c r="AZ87" s="48" t="e">
        <f>IF(BA87&gt;=16,DATEDIF(BL87,BN87,"ym")+1,DATEDIF(BL87,BN87,"ym"))</f>
        <v>#NUM!</v>
      </c>
      <c r="BA87" s="48" t="e">
        <f>DATEDIF(BL87,BN87,"md")</f>
        <v>#NUM!</v>
      </c>
      <c r="BB87" s="50" t="e">
        <f>IF(BF87&gt;=12,DATEDIF(BL87,BO87,"y")+1,DATEDIF(BL87,BO87,"y"))</f>
        <v>#NUM!</v>
      </c>
      <c r="BC87" s="50" t="e">
        <f>IF(BF87&gt;=12,BF87-12,BF87)</f>
        <v>#NUM!</v>
      </c>
      <c r="BD87" s="51" t="e">
        <f>IF(BG87&lt;=15,"半",0)</f>
        <v>#NUM!</v>
      </c>
      <c r="BE87" s="47" t="e">
        <f>DATEDIF(BL87,BO87,"y")</f>
        <v>#NUM!</v>
      </c>
      <c r="BF87" s="48" t="e">
        <f>IF(BG87&gt;=16,DATEDIF(BL87,BO87,"ym")+1,DATEDIF(BL87,BO87,"ym"))</f>
        <v>#NUM!</v>
      </c>
      <c r="BG87" s="49" t="e">
        <f>DATEDIF(BL87,BO87,"md")</f>
        <v>#NUM!</v>
      </c>
      <c r="BH87" s="48"/>
      <c r="BI87" s="55">
        <f>IF(J88="現在",$AG$6,J88)</f>
        <v>0</v>
      </c>
      <c r="BJ87" s="48">
        <v>12</v>
      </c>
      <c r="BK87" s="57">
        <f>IF(DAY(J87)&lt;=15,J87-DAY(J87)+1,J87-DAY(J87)+16)</f>
        <v>1</v>
      </c>
      <c r="BL87" s="57">
        <f>IF(DAY(BK87)=1,BK87+15,BU87)</f>
        <v>16</v>
      </c>
      <c r="BM87" s="58"/>
      <c r="BN87" s="139">
        <f>IF(CD87&gt;=16,CB87,IF(J88="現在",$AG$6-CD87+15,J88-CD87+15))</f>
        <v>15</v>
      </c>
      <c r="BO87" s="59">
        <f>IF(DAY(BN87)=15,BN87-DAY(BN87),BN87-DAY(BN87)+15)</f>
        <v>0</v>
      </c>
      <c r="BP87" s="58"/>
      <c r="BQ87" s="58"/>
      <c r="BR87" s="56">
        <f>YEAR(J87)</f>
        <v>1900</v>
      </c>
      <c r="BS87" s="60">
        <f>MONTH(J87)+1</f>
        <v>2</v>
      </c>
      <c r="BT87" s="61" t="str">
        <f>CONCATENATE(BR87,"/",BS87,"/",1)</f>
        <v>1900/2/1</v>
      </c>
      <c r="BU87" s="61">
        <f t="shared" si="0"/>
        <v>32</v>
      </c>
      <c r="BV87" s="61">
        <f>BT87-1</f>
        <v>31</v>
      </c>
      <c r="BW87" s="56">
        <f t="shared" si="1"/>
        <v>31</v>
      </c>
      <c r="BX87" s="56">
        <f>DAY(J87)</f>
        <v>0</v>
      </c>
      <c r="BY87" s="56">
        <f>YEAR(BI87)</f>
        <v>1900</v>
      </c>
      <c r="BZ87" s="60">
        <f>IF(MONTH(BI87)=12,MONTH(BI87)-12+1,MONTH(BI87)+1)</f>
        <v>2</v>
      </c>
      <c r="CA87" s="61" t="str">
        <f>IF(BZ87=1,CONCATENATE(BY87+1,"/",BZ87,"/",1),CONCATENATE(BY87,"/",BZ87,"/",1))</f>
        <v>1900/2/1</v>
      </c>
      <c r="CB87" s="61">
        <f t="shared" si="2"/>
        <v>31</v>
      </c>
      <c r="CC87" s="56">
        <f t="shared" si="3"/>
        <v>31</v>
      </c>
      <c r="CD87" s="56">
        <f>DAY(BI87)</f>
        <v>0</v>
      </c>
    </row>
    <row r="88" spans="1:82" ht="12.75" customHeight="1">
      <c r="A88" s="229"/>
      <c r="B88" s="233"/>
      <c r="C88" s="234"/>
      <c r="D88" s="234"/>
      <c r="E88" s="234"/>
      <c r="F88" s="234"/>
      <c r="G88" s="235"/>
      <c r="H88" s="2" t="s">
        <v>24</v>
      </c>
      <c r="I88" s="2"/>
      <c r="J88" s="127"/>
      <c r="K88" s="237"/>
      <c r="L88" s="239"/>
      <c r="M88" s="237"/>
      <c r="N88" s="10"/>
      <c r="O88" s="6"/>
      <c r="P88" s="6"/>
      <c r="Q88" s="6"/>
      <c r="R88" s="6"/>
      <c r="S88" s="6"/>
      <c r="T88" s="6"/>
      <c r="U88" s="65"/>
      <c r="V88" s="65"/>
      <c r="W88" s="65"/>
      <c r="X88" s="65"/>
      <c r="Y88" s="6"/>
      <c r="Z88" s="6"/>
      <c r="AA88" s="6"/>
      <c r="AB88" s="65"/>
      <c r="AC88" s="144"/>
      <c r="AD88" s="55"/>
      <c r="AE88" s="63"/>
      <c r="AF88" s="257"/>
      <c r="AG88" s="251"/>
      <c r="AH88"/>
      <c r="AI88"/>
      <c r="AJ88" s="211"/>
      <c r="AK88" s="211"/>
      <c r="AL88" s="212"/>
      <c r="AM88" s="47"/>
      <c r="AN88" s="48"/>
      <c r="AO88" s="49"/>
      <c r="AP88" s="211"/>
      <c r="AQ88" s="211"/>
      <c r="AR88" s="212"/>
      <c r="AS88" s="47"/>
      <c r="AT88" s="48"/>
      <c r="AU88" s="49"/>
      <c r="AV88" s="211"/>
      <c r="AW88" s="211"/>
      <c r="AX88" s="212"/>
      <c r="AY88" s="47"/>
      <c r="AZ88" s="48"/>
      <c r="BA88" s="48"/>
      <c r="BB88" s="211"/>
      <c r="BC88" s="211"/>
      <c r="BD88" s="212"/>
      <c r="BE88" s="47"/>
      <c r="BF88" s="48"/>
      <c r="BG88" s="49"/>
      <c r="BH88" s="48"/>
      <c r="BI88" s="55"/>
      <c r="BJ88" s="48"/>
      <c r="BK88" s="57"/>
      <c r="BL88" s="57"/>
      <c r="BM88" s="58"/>
      <c r="BN88" s="59"/>
      <c r="BO88" s="59"/>
      <c r="BP88" s="58"/>
      <c r="BQ88" s="58"/>
      <c r="BS88" s="60"/>
      <c r="BT88" s="61"/>
      <c r="BU88" s="61"/>
      <c r="BV88" s="61"/>
      <c r="BZ88" s="60"/>
      <c r="CA88" s="61"/>
      <c r="CB88" s="61"/>
    </row>
    <row r="89" spans="1:82" ht="12.75" customHeight="1">
      <c r="A89" s="228"/>
      <c r="B89" s="230"/>
      <c r="C89" s="231"/>
      <c r="D89" s="231"/>
      <c r="E89" s="231"/>
      <c r="F89" s="231"/>
      <c r="G89" s="232"/>
      <c r="H89" s="9" t="s">
        <v>23</v>
      </c>
      <c r="I89" s="9"/>
      <c r="J89" s="128"/>
      <c r="K89" s="236" t="str">
        <f>IF($J89&lt;&gt;"",IF($AF89="0-",AP89,IF($AF89="+0",AV89,IF($AF89="+-",BB89,AJ89))),"")</f>
        <v/>
      </c>
      <c r="L89" s="238" t="str">
        <f>IF($J89&lt;&gt;"",IF($AF89="0-",AQ89,IF($AF89="+0",AW89,IF($AF89="+-",BC89,AK89))),"")</f>
        <v/>
      </c>
      <c r="M89" s="236" t="str">
        <f>IF($J89&lt;&gt;"",IF($AF89="0-",AR89,IF($AF89="+0",AX89,IF($AF89="+-",BD89,AL89))),"")</f>
        <v/>
      </c>
      <c r="N89" s="10"/>
      <c r="O89" s="6"/>
      <c r="P89" s="6"/>
      <c r="Q89" s="6"/>
      <c r="R89" s="6"/>
      <c r="S89" s="6"/>
      <c r="T89" s="6"/>
      <c r="U89" s="65"/>
      <c r="V89" s="65"/>
      <c r="W89" s="65"/>
      <c r="X89" s="65"/>
      <c r="Y89" s="6"/>
      <c r="Z89" s="6"/>
      <c r="AA89" s="6"/>
      <c r="AB89" s="65"/>
      <c r="AC89" s="144"/>
      <c r="AD89" s="55"/>
      <c r="AE89" s="63"/>
      <c r="AF89" s="256"/>
      <c r="AG89" s="250" t="str">
        <f>IF(AF89&lt;&gt;"",VLOOKUP(AF89,$AH$13:$AI$16,2),"")</f>
        <v/>
      </c>
      <c r="AH89"/>
      <c r="AI89"/>
      <c r="AJ89" s="50">
        <f>IF(AN89&gt;=12,DATEDIF(BK89,BN89,"y")+1,DATEDIF(BK89,BN89,"y"))</f>
        <v>0</v>
      </c>
      <c r="AK89" s="50">
        <f>IF(AN89&gt;=12,AN89-12,AN89)</f>
        <v>0</v>
      </c>
      <c r="AL89" s="51" t="str">
        <f>IF(AO89&lt;=15,"半",0)</f>
        <v>半</v>
      </c>
      <c r="AM89" s="47">
        <f>DATEDIF(BK89,BN89,"y")</f>
        <v>0</v>
      </c>
      <c r="AN89" s="48">
        <f>IF(AO89&gt;=16,DATEDIF(BK89,BN89,"ym")+1,DATEDIF(BK89,BN89,"ym"))</f>
        <v>0</v>
      </c>
      <c r="AO89" s="49">
        <f>DATEDIF(BK89,BN89,"md")</f>
        <v>14</v>
      </c>
      <c r="AP89" s="50" t="e">
        <f>IF(AT89&gt;=12,DATEDIF(BK89,BO89,"y")+1,DATEDIF(BK89,BO89,"y"))</f>
        <v>#NUM!</v>
      </c>
      <c r="AQ89" s="50" t="e">
        <f>IF(AT89&gt;=12,AT89-12,AT89)</f>
        <v>#NUM!</v>
      </c>
      <c r="AR89" s="51" t="e">
        <f>IF(AU89&lt;=15,"半",0)</f>
        <v>#NUM!</v>
      </c>
      <c r="AS89" s="47" t="e">
        <f>DATEDIF(BK89,BO89,"y")</f>
        <v>#NUM!</v>
      </c>
      <c r="AT89" s="48" t="e">
        <f>IF(AU89&gt;=16,DATEDIF(BK89,BO89,"ym")+1,DATEDIF(BK89,BO89,"ym"))</f>
        <v>#NUM!</v>
      </c>
      <c r="AU89" s="49" t="e">
        <f>DATEDIF(BK89,BO89,"md")</f>
        <v>#NUM!</v>
      </c>
      <c r="AV89" s="50" t="e">
        <f>IF(AZ89&gt;=12,DATEDIF(BL89,BN89,"y")+1,DATEDIF(BL89,BN89,"y"))</f>
        <v>#NUM!</v>
      </c>
      <c r="AW89" s="50" t="e">
        <f>IF(AZ89&gt;=12,AZ89-12,AZ89)</f>
        <v>#NUM!</v>
      </c>
      <c r="AX89" s="51" t="e">
        <f>IF(BA89&lt;=15,"半",0)</f>
        <v>#NUM!</v>
      </c>
      <c r="AY89" s="47" t="e">
        <f>DATEDIF(BL89,BN89,"y")</f>
        <v>#NUM!</v>
      </c>
      <c r="AZ89" s="48" t="e">
        <f>IF(BA89&gt;=16,DATEDIF(BL89,BN89,"ym")+1,DATEDIF(BL89,BN89,"ym"))</f>
        <v>#NUM!</v>
      </c>
      <c r="BA89" s="48" t="e">
        <f>DATEDIF(BL89,BN89,"md")</f>
        <v>#NUM!</v>
      </c>
      <c r="BB89" s="50" t="e">
        <f>IF(BF89&gt;=12,DATEDIF(BL89,BO89,"y")+1,DATEDIF(BL89,BO89,"y"))</f>
        <v>#NUM!</v>
      </c>
      <c r="BC89" s="50" t="e">
        <f>IF(BF89&gt;=12,BF89-12,BF89)</f>
        <v>#NUM!</v>
      </c>
      <c r="BD89" s="51" t="e">
        <f>IF(BG89&lt;=15,"半",0)</f>
        <v>#NUM!</v>
      </c>
      <c r="BE89" s="47" t="e">
        <f>DATEDIF(BL89,BO89,"y")</f>
        <v>#NUM!</v>
      </c>
      <c r="BF89" s="48" t="e">
        <f>IF(BG89&gt;=16,DATEDIF(BL89,BO89,"ym")+1,DATEDIF(BL89,BO89,"ym"))</f>
        <v>#NUM!</v>
      </c>
      <c r="BG89" s="49" t="e">
        <f>DATEDIF(BL89,BO89,"md")</f>
        <v>#NUM!</v>
      </c>
      <c r="BH89" s="48"/>
      <c r="BI89" s="55">
        <f>IF(J90="現在",$AG$6,J90)</f>
        <v>0</v>
      </c>
      <c r="BJ89" s="48">
        <v>13</v>
      </c>
      <c r="BK89" s="57">
        <f>IF(DAY(J89)&lt;=15,J89-DAY(J89)+1,J89-DAY(J89)+16)</f>
        <v>1</v>
      </c>
      <c r="BL89" s="57">
        <f>IF(DAY(BK89)=1,BK89+15,BU89)</f>
        <v>16</v>
      </c>
      <c r="BM89" s="58"/>
      <c r="BN89" s="139">
        <f>IF(CD89&gt;=16,CB89,IF(J90="現在",$AG$6-CD89+15,J90-CD89+15))</f>
        <v>15</v>
      </c>
      <c r="BO89" s="59">
        <f>IF(DAY(BN89)=15,BN89-DAY(BN89),BN89-DAY(BN89)+15)</f>
        <v>0</v>
      </c>
      <c r="BP89" s="58"/>
      <c r="BQ89" s="58"/>
      <c r="BR89" s="56">
        <f>YEAR(J89)</f>
        <v>1900</v>
      </c>
      <c r="BS89" s="60">
        <f>MONTH(J89)+1</f>
        <v>2</v>
      </c>
      <c r="BT89" s="61" t="str">
        <f>CONCATENATE(BR89,"/",BS89,"/",1)</f>
        <v>1900/2/1</v>
      </c>
      <c r="BU89" s="61">
        <f t="shared" si="0"/>
        <v>32</v>
      </c>
      <c r="BV89" s="61">
        <f>BT89-1</f>
        <v>31</v>
      </c>
      <c r="BW89" s="56">
        <f t="shared" si="1"/>
        <v>31</v>
      </c>
      <c r="BX89" s="56">
        <f>DAY(J89)</f>
        <v>0</v>
      </c>
      <c r="BY89" s="56">
        <f>YEAR(BI89)</f>
        <v>1900</v>
      </c>
      <c r="BZ89" s="60">
        <f>IF(MONTH(BI89)=12,MONTH(BI89)-12+1,MONTH(BI89)+1)</f>
        <v>2</v>
      </c>
      <c r="CA89" s="61" t="str">
        <f>IF(BZ89=1,CONCATENATE(BY89+1,"/",BZ89,"/",1),CONCATENATE(BY89,"/",BZ89,"/",1))</f>
        <v>1900/2/1</v>
      </c>
      <c r="CB89" s="61">
        <f t="shared" si="2"/>
        <v>31</v>
      </c>
      <c r="CC89" s="56">
        <f t="shared" si="3"/>
        <v>31</v>
      </c>
      <c r="CD89" s="56">
        <f>DAY(BI89)</f>
        <v>0</v>
      </c>
    </row>
    <row r="90" spans="1:82" ht="12.75" customHeight="1">
      <c r="A90" s="229"/>
      <c r="B90" s="233"/>
      <c r="C90" s="234"/>
      <c r="D90" s="234"/>
      <c r="E90" s="234"/>
      <c r="F90" s="234"/>
      <c r="G90" s="235"/>
      <c r="H90" s="2" t="s">
        <v>24</v>
      </c>
      <c r="I90" s="2"/>
      <c r="J90" s="127"/>
      <c r="K90" s="237"/>
      <c r="L90" s="239"/>
      <c r="M90" s="237"/>
      <c r="N90" s="41"/>
      <c r="O90" s="71"/>
      <c r="P90" s="71"/>
      <c r="Q90" s="71"/>
      <c r="R90" s="71"/>
      <c r="S90" s="71"/>
      <c r="T90" s="71"/>
      <c r="U90" s="209"/>
      <c r="V90" s="209"/>
      <c r="W90" s="209"/>
      <c r="X90" s="209"/>
      <c r="Y90" s="71"/>
      <c r="Z90" s="71"/>
      <c r="AA90" s="71"/>
      <c r="AB90" s="209"/>
      <c r="AC90" s="213"/>
      <c r="AD90" s="72"/>
      <c r="AE90" s="63"/>
      <c r="AF90" s="257"/>
      <c r="AG90" s="251"/>
      <c r="AH90"/>
      <c r="AI90"/>
      <c r="AJ90" s="211"/>
      <c r="AK90" s="211"/>
      <c r="AL90" s="212"/>
      <c r="AM90" s="47"/>
      <c r="AN90" s="48"/>
      <c r="AO90" s="49"/>
      <c r="AP90" s="211"/>
      <c r="AQ90" s="211"/>
      <c r="AR90" s="212"/>
      <c r="AS90" s="47"/>
      <c r="AT90" s="48"/>
      <c r="AU90" s="49"/>
      <c r="AV90" s="211"/>
      <c r="AW90" s="211"/>
      <c r="AX90" s="212"/>
      <c r="AY90" s="47"/>
      <c r="AZ90" s="48"/>
      <c r="BA90" s="48"/>
      <c r="BB90" s="211"/>
      <c r="BC90" s="211"/>
      <c r="BD90" s="212"/>
      <c r="BE90" s="47"/>
      <c r="BF90" s="48"/>
      <c r="BG90" s="49"/>
      <c r="BH90" s="48"/>
      <c r="BI90" s="55"/>
      <c r="BJ90" s="48"/>
      <c r="BK90" s="57"/>
      <c r="BL90" s="57"/>
      <c r="BM90" s="58"/>
      <c r="BN90" s="59"/>
      <c r="BO90" s="59"/>
      <c r="BP90" s="58"/>
      <c r="BQ90" s="58"/>
      <c r="BS90" s="60"/>
      <c r="BT90" s="61"/>
      <c r="BU90" s="61"/>
      <c r="BV90" s="61"/>
      <c r="BZ90" s="60"/>
      <c r="CA90" s="61"/>
      <c r="CB90" s="61"/>
    </row>
    <row r="91" spans="1:82" ht="12.75" customHeight="1">
      <c r="A91" s="228"/>
      <c r="B91" s="230"/>
      <c r="C91" s="231"/>
      <c r="D91" s="231"/>
      <c r="E91" s="231"/>
      <c r="F91" s="231"/>
      <c r="G91" s="232"/>
      <c r="H91" s="9" t="s">
        <v>23</v>
      </c>
      <c r="I91" s="9"/>
      <c r="J91" s="128"/>
      <c r="K91" s="236" t="str">
        <f>IF($J91&lt;&gt;"",IF($AF91="0-",AP91,IF($AF91="+0",AV91,IF($AF91="+-",BB91,AJ91))),"")</f>
        <v/>
      </c>
      <c r="L91" s="238" t="str">
        <f>IF($J91&lt;&gt;"",IF($AF91="0-",AQ91,IF($AF91="+0",AW91,IF($AF91="+-",BC91,AK91))),"")</f>
        <v/>
      </c>
      <c r="M91" s="236" t="str">
        <f>IF($J91&lt;&gt;"",IF($AF91="0-",AR91,IF($AF91="+0",AX91,IF($AF91="+-",BD91,AL91))),"")</f>
        <v/>
      </c>
      <c r="N91" s="10"/>
      <c r="O91" s="6"/>
      <c r="P91" s="6"/>
      <c r="Q91" s="6"/>
      <c r="R91" s="6"/>
      <c r="S91" s="6"/>
      <c r="T91" s="6"/>
      <c r="U91" s="65"/>
      <c r="V91" s="65"/>
      <c r="W91" s="65"/>
      <c r="X91" s="65"/>
      <c r="Y91" s="6"/>
      <c r="Z91" s="6"/>
      <c r="AA91" s="6"/>
      <c r="AB91" s="65"/>
      <c r="AC91" s="144"/>
      <c r="AD91" s="55"/>
      <c r="AE91" s="63"/>
      <c r="AF91" s="256"/>
      <c r="AG91" s="250" t="str">
        <f>IF(AF91&lt;&gt;"",VLOOKUP(AF91,$AH$13:$AI$16,2),"")</f>
        <v/>
      </c>
      <c r="AH91"/>
      <c r="AI91"/>
      <c r="AJ91" s="50">
        <f>IF(AN91&gt;=12,DATEDIF(BK91,BN91,"y")+1,DATEDIF(BK91,BN91,"y"))</f>
        <v>0</v>
      </c>
      <c r="AK91" s="50">
        <f>IF(AN91&gt;=12,AN91-12,AN91)</f>
        <v>0</v>
      </c>
      <c r="AL91" s="51" t="str">
        <f>IF(AO91&lt;=15,"半",0)</f>
        <v>半</v>
      </c>
      <c r="AM91" s="47">
        <f>DATEDIF(BK91,BN91,"y")</f>
        <v>0</v>
      </c>
      <c r="AN91" s="48">
        <f>IF(AO91&gt;=16,DATEDIF(BK91,BN91,"ym")+1,DATEDIF(BK91,BN91,"ym"))</f>
        <v>0</v>
      </c>
      <c r="AO91" s="49">
        <f>DATEDIF(BK91,BN91,"md")</f>
        <v>14</v>
      </c>
      <c r="AP91" s="50" t="e">
        <f>IF(AT91&gt;=12,DATEDIF(BK91,BO91,"y")+1,DATEDIF(BK91,BO91,"y"))</f>
        <v>#NUM!</v>
      </c>
      <c r="AQ91" s="50" t="e">
        <f>IF(AT91&gt;=12,AT91-12,AT91)</f>
        <v>#NUM!</v>
      </c>
      <c r="AR91" s="51" t="e">
        <f>IF(AU91&lt;=15,"半",0)</f>
        <v>#NUM!</v>
      </c>
      <c r="AS91" s="47" t="e">
        <f>DATEDIF(BK91,BO91,"y")</f>
        <v>#NUM!</v>
      </c>
      <c r="AT91" s="48" t="e">
        <f>IF(AU91&gt;=16,DATEDIF(BK91,BO91,"ym")+1,DATEDIF(BK91,BO91,"ym"))</f>
        <v>#NUM!</v>
      </c>
      <c r="AU91" s="49" t="e">
        <f>DATEDIF(BK91,BO91,"md")</f>
        <v>#NUM!</v>
      </c>
      <c r="AV91" s="50" t="e">
        <f>IF(AZ91&gt;=12,DATEDIF(BL91,BN91,"y")+1,DATEDIF(BL91,BN91,"y"))</f>
        <v>#NUM!</v>
      </c>
      <c r="AW91" s="50" t="e">
        <f>IF(AZ91&gt;=12,AZ91-12,AZ91)</f>
        <v>#NUM!</v>
      </c>
      <c r="AX91" s="51" t="e">
        <f>IF(BA91&lt;=15,"半",0)</f>
        <v>#NUM!</v>
      </c>
      <c r="AY91" s="47" t="e">
        <f>DATEDIF(BL91,BN91,"y")</f>
        <v>#NUM!</v>
      </c>
      <c r="AZ91" s="48" t="e">
        <f>IF(BA91&gt;=16,DATEDIF(BL91,BN91,"ym")+1,DATEDIF(BL91,BN91,"ym"))</f>
        <v>#NUM!</v>
      </c>
      <c r="BA91" s="48" t="e">
        <f>DATEDIF(BL91,BN91,"md")</f>
        <v>#NUM!</v>
      </c>
      <c r="BB91" s="50" t="e">
        <f>IF(BF91&gt;=12,DATEDIF(BL91,BO91,"y")+1,DATEDIF(BL91,BO91,"y"))</f>
        <v>#NUM!</v>
      </c>
      <c r="BC91" s="50" t="e">
        <f>IF(BF91&gt;=12,BF91-12,BF91)</f>
        <v>#NUM!</v>
      </c>
      <c r="BD91" s="51" t="e">
        <f>IF(BG91&lt;=15,"半",0)</f>
        <v>#NUM!</v>
      </c>
      <c r="BE91" s="47" t="e">
        <f>DATEDIF(BL91,BO91,"y")</f>
        <v>#NUM!</v>
      </c>
      <c r="BF91" s="48" t="e">
        <f>IF(BG91&gt;=16,DATEDIF(BL91,BO91,"ym")+1,DATEDIF(BL91,BO91,"ym"))</f>
        <v>#NUM!</v>
      </c>
      <c r="BG91" s="49" t="e">
        <f>DATEDIF(BL91,BO91,"md")</f>
        <v>#NUM!</v>
      </c>
      <c r="BH91" s="48"/>
      <c r="BI91" s="55">
        <f>IF(J92="現在",$AG$6,J92)</f>
        <v>0</v>
      </c>
      <c r="BJ91" s="48">
        <v>14</v>
      </c>
      <c r="BK91" s="57">
        <f>IF(DAY(J91)&lt;=15,J91-DAY(J91)+1,J91-DAY(J91)+16)</f>
        <v>1</v>
      </c>
      <c r="BL91" s="57">
        <f>IF(DAY(BK91)=1,BK91+15,BU91)</f>
        <v>16</v>
      </c>
      <c r="BM91" s="58"/>
      <c r="BN91" s="139">
        <f>IF(CD91&gt;=16,CB91,IF(J92="現在",$AG$6-CD91+15,J92-CD91+15))</f>
        <v>15</v>
      </c>
      <c r="BO91" s="59">
        <f>IF(DAY(BN91)=15,BN91-DAY(BN91),BN91-DAY(BN91)+15)</f>
        <v>0</v>
      </c>
      <c r="BP91" s="58"/>
      <c r="BQ91" s="58"/>
      <c r="BR91" s="56">
        <f>YEAR(J91)</f>
        <v>1900</v>
      </c>
      <c r="BS91" s="60">
        <f>MONTH(J91)+1</f>
        <v>2</v>
      </c>
      <c r="BT91" s="61" t="str">
        <f>CONCATENATE(BR91,"/",BS91,"/",1)</f>
        <v>1900/2/1</v>
      </c>
      <c r="BU91" s="61">
        <f t="shared" si="0"/>
        <v>32</v>
      </c>
      <c r="BV91" s="61">
        <f>BT91-1</f>
        <v>31</v>
      </c>
      <c r="BW91" s="56">
        <f t="shared" si="1"/>
        <v>31</v>
      </c>
      <c r="BX91" s="56">
        <f>DAY(J91)</f>
        <v>0</v>
      </c>
      <c r="BY91" s="56">
        <f>YEAR(BI91)</f>
        <v>1900</v>
      </c>
      <c r="BZ91" s="60">
        <f>IF(MONTH(BI91)=12,MONTH(BI91)-12+1,MONTH(BI91)+1)</f>
        <v>2</v>
      </c>
      <c r="CA91" s="61" t="str">
        <f>IF(BZ91=1,CONCATENATE(BY91+1,"/",BZ91,"/",1),CONCATENATE(BY91,"/",BZ91,"/",1))</f>
        <v>1900/2/1</v>
      </c>
      <c r="CB91" s="61">
        <f t="shared" si="2"/>
        <v>31</v>
      </c>
      <c r="CC91" s="56">
        <f t="shared" si="3"/>
        <v>31</v>
      </c>
      <c r="CD91" s="56">
        <f>DAY(BI91)</f>
        <v>0</v>
      </c>
    </row>
    <row r="92" spans="1:82" ht="12.75" customHeight="1">
      <c r="A92" s="229"/>
      <c r="B92" s="233"/>
      <c r="C92" s="234"/>
      <c r="D92" s="234"/>
      <c r="E92" s="234"/>
      <c r="F92" s="234"/>
      <c r="G92" s="235"/>
      <c r="H92" s="2" t="s">
        <v>24</v>
      </c>
      <c r="I92" s="2"/>
      <c r="J92" s="127"/>
      <c r="K92" s="237"/>
      <c r="L92" s="239"/>
      <c r="M92" s="237"/>
      <c r="N92" s="10"/>
      <c r="O92" s="6"/>
      <c r="P92" s="6"/>
      <c r="Q92" s="6"/>
      <c r="R92" s="6"/>
      <c r="S92" s="6"/>
      <c r="T92" s="6"/>
      <c r="U92" s="65"/>
      <c r="V92" s="65"/>
      <c r="W92" s="65"/>
      <c r="X92" s="65"/>
      <c r="Y92" s="6"/>
      <c r="Z92" s="6"/>
      <c r="AA92" s="6"/>
      <c r="AB92" s="65"/>
      <c r="AC92" s="144"/>
      <c r="AD92" s="55"/>
      <c r="AE92" s="63"/>
      <c r="AF92" s="257"/>
      <c r="AG92" s="251"/>
      <c r="AH92"/>
      <c r="AI92"/>
      <c r="AJ92" s="211"/>
      <c r="AK92" s="211"/>
      <c r="AL92" s="212"/>
      <c r="AM92" s="47"/>
      <c r="AN92" s="48"/>
      <c r="AO92" s="49"/>
      <c r="AP92" s="211"/>
      <c r="AQ92" s="211"/>
      <c r="AR92" s="212"/>
      <c r="AS92" s="47"/>
      <c r="AT92" s="48"/>
      <c r="AU92" s="49"/>
      <c r="AV92" s="211"/>
      <c r="AW92" s="211"/>
      <c r="AX92" s="212"/>
      <c r="AY92" s="47"/>
      <c r="AZ92" s="48"/>
      <c r="BA92" s="48"/>
      <c r="BB92" s="211"/>
      <c r="BC92" s="211"/>
      <c r="BD92" s="212"/>
      <c r="BE92" s="47"/>
      <c r="BF92" s="48"/>
      <c r="BG92" s="49"/>
      <c r="BH92" s="48"/>
      <c r="BI92" s="55"/>
      <c r="BJ92" s="48"/>
      <c r="BK92" s="57"/>
      <c r="BL92" s="57"/>
      <c r="BM92" s="58"/>
      <c r="BN92" s="59"/>
      <c r="BO92" s="59"/>
      <c r="BP92" s="58"/>
      <c r="BQ92" s="58"/>
      <c r="BS92" s="60"/>
      <c r="BT92" s="61"/>
      <c r="BU92" s="61"/>
      <c r="BV92" s="61"/>
      <c r="BZ92" s="60"/>
      <c r="CA92" s="61"/>
      <c r="CB92" s="61"/>
    </row>
    <row r="93" spans="1:82" ht="12.75" customHeight="1">
      <c r="A93" s="228"/>
      <c r="B93" s="230"/>
      <c r="C93" s="231"/>
      <c r="D93" s="231"/>
      <c r="E93" s="231"/>
      <c r="F93" s="231"/>
      <c r="G93" s="232"/>
      <c r="H93" s="9" t="s">
        <v>23</v>
      </c>
      <c r="I93" s="9"/>
      <c r="J93" s="128"/>
      <c r="K93" s="236" t="str">
        <f>IF($J93&lt;&gt;"",IF($AF93="0-",AP93,IF($AF93="+0",AV93,IF($AF93="+-",BB93,AJ93))),"")</f>
        <v/>
      </c>
      <c r="L93" s="238" t="str">
        <f>IF($J93&lt;&gt;"",IF($AF93="0-",AQ93,IF($AF93="+0",AW93,IF($AF93="+-",BC93,AK93))),"")</f>
        <v/>
      </c>
      <c r="M93" s="236" t="str">
        <f>IF($J93&lt;&gt;"",IF($AF93="0-",AR93,IF($AF93="+0",AX93,IF($AF93="+-",BD93,AL93))),"")</f>
        <v/>
      </c>
      <c r="N93" s="10"/>
      <c r="O93" s="6"/>
      <c r="P93" s="6"/>
      <c r="Q93" s="6"/>
      <c r="R93" s="6"/>
      <c r="S93" s="6"/>
      <c r="T93" s="6"/>
      <c r="U93" s="65"/>
      <c r="V93" s="65"/>
      <c r="W93" s="65"/>
      <c r="X93" s="65"/>
      <c r="Y93" s="6"/>
      <c r="Z93" s="6"/>
      <c r="AA93" s="6"/>
      <c r="AB93" s="65"/>
      <c r="AC93" s="144"/>
      <c r="AD93" s="55"/>
      <c r="AE93" s="63"/>
      <c r="AF93" s="256"/>
      <c r="AG93" s="250" t="str">
        <f>IF(AF93&lt;&gt;"",VLOOKUP(AF93,$AH$13:$AI$16,2),"")</f>
        <v/>
      </c>
      <c r="AH93"/>
      <c r="AI93"/>
      <c r="AJ93" s="50">
        <f>IF(AN93&gt;=12,DATEDIF(BK93,BN93,"y")+1,DATEDIF(BK93,BN93,"y"))</f>
        <v>0</v>
      </c>
      <c r="AK93" s="50">
        <f>IF(AN93&gt;=12,AN93-12,AN93)</f>
        <v>0</v>
      </c>
      <c r="AL93" s="51" t="str">
        <f>IF(AO93&lt;=15,"半",0)</f>
        <v>半</v>
      </c>
      <c r="AM93" s="47">
        <f>DATEDIF(BK93,BN93,"y")</f>
        <v>0</v>
      </c>
      <c r="AN93" s="48">
        <f>IF(AO93&gt;=16,DATEDIF(BK93,BN93,"ym")+1,DATEDIF(BK93,BN93,"ym"))</f>
        <v>0</v>
      </c>
      <c r="AO93" s="49">
        <f>DATEDIF(BK93,BN93,"md")</f>
        <v>14</v>
      </c>
      <c r="AP93" s="50" t="e">
        <f>IF(AT93&gt;=12,DATEDIF(BK93,BO93,"y")+1,DATEDIF(BK93,BO93,"y"))</f>
        <v>#NUM!</v>
      </c>
      <c r="AQ93" s="50" t="e">
        <f>IF(AT93&gt;=12,AT93-12,AT93)</f>
        <v>#NUM!</v>
      </c>
      <c r="AR93" s="51" t="e">
        <f>IF(AU93&lt;=15,"半",0)</f>
        <v>#NUM!</v>
      </c>
      <c r="AS93" s="47" t="e">
        <f>DATEDIF(BK93,BO93,"y")</f>
        <v>#NUM!</v>
      </c>
      <c r="AT93" s="48" t="e">
        <f>IF(AU93&gt;=16,DATEDIF(BK93,BO93,"ym")+1,DATEDIF(BK93,BO93,"ym"))</f>
        <v>#NUM!</v>
      </c>
      <c r="AU93" s="49" t="e">
        <f>DATEDIF(BK93,BO93,"md")</f>
        <v>#NUM!</v>
      </c>
      <c r="AV93" s="50" t="e">
        <f>IF(AZ93&gt;=12,DATEDIF(BL93,BN93,"y")+1,DATEDIF(BL93,BN93,"y"))</f>
        <v>#NUM!</v>
      </c>
      <c r="AW93" s="50" t="e">
        <f>IF(AZ93&gt;=12,AZ93-12,AZ93)</f>
        <v>#NUM!</v>
      </c>
      <c r="AX93" s="51" t="e">
        <f>IF(BA93&lt;=15,"半",0)</f>
        <v>#NUM!</v>
      </c>
      <c r="AY93" s="47" t="e">
        <f>DATEDIF(BL93,BN93,"y")</f>
        <v>#NUM!</v>
      </c>
      <c r="AZ93" s="48" t="e">
        <f>IF(BA93&gt;=16,DATEDIF(BL93,BN93,"ym")+1,DATEDIF(BL93,BN93,"ym"))</f>
        <v>#NUM!</v>
      </c>
      <c r="BA93" s="48" t="e">
        <f>DATEDIF(BL93,BN93,"md")</f>
        <v>#NUM!</v>
      </c>
      <c r="BB93" s="50" t="e">
        <f>IF(BF93&gt;=12,DATEDIF(BL93,BO93,"y")+1,DATEDIF(BL93,BO93,"y"))</f>
        <v>#NUM!</v>
      </c>
      <c r="BC93" s="50" t="e">
        <f>IF(BF93&gt;=12,BF93-12,BF93)</f>
        <v>#NUM!</v>
      </c>
      <c r="BD93" s="51" t="e">
        <f>IF(BG93&lt;=15,"半",0)</f>
        <v>#NUM!</v>
      </c>
      <c r="BE93" s="47" t="e">
        <f>DATEDIF(BL93,BO93,"y")</f>
        <v>#NUM!</v>
      </c>
      <c r="BF93" s="48" t="e">
        <f>IF(BG93&gt;=16,DATEDIF(BL93,BO93,"ym")+1,DATEDIF(BL93,BO93,"ym"))</f>
        <v>#NUM!</v>
      </c>
      <c r="BG93" s="49" t="e">
        <f>DATEDIF(BL93,BO93,"md")</f>
        <v>#NUM!</v>
      </c>
      <c r="BH93" s="48"/>
      <c r="BI93" s="55">
        <f>IF(J94="現在",$AG$6,J94)</f>
        <v>0</v>
      </c>
      <c r="BJ93" s="48">
        <v>15</v>
      </c>
      <c r="BK93" s="57">
        <f>IF(DAY(J93)&lt;=15,J93-DAY(J93)+1,J93-DAY(J93)+16)</f>
        <v>1</v>
      </c>
      <c r="BL93" s="57">
        <f>IF(DAY(BK93)=1,BK93+15,BU93)</f>
        <v>16</v>
      </c>
      <c r="BM93" s="58"/>
      <c r="BN93" s="139">
        <f>IF(CD93&gt;=16,CB93,IF(J94="現在",$AG$6-CD93+15,J94-CD93+15))</f>
        <v>15</v>
      </c>
      <c r="BO93" s="59">
        <f>IF(DAY(BN93)=15,BN93-DAY(BN93),BN93-DAY(BN93)+15)</f>
        <v>0</v>
      </c>
      <c r="BP93" s="58"/>
      <c r="BQ93" s="58"/>
      <c r="BR93" s="56">
        <f>YEAR(J93)</f>
        <v>1900</v>
      </c>
      <c r="BS93" s="60">
        <f>MONTH(J93)+1</f>
        <v>2</v>
      </c>
      <c r="BT93" s="61" t="str">
        <f>CONCATENATE(BR93,"/",BS93,"/",1)</f>
        <v>1900/2/1</v>
      </c>
      <c r="BU93" s="61">
        <f t="shared" si="0"/>
        <v>32</v>
      </c>
      <c r="BV93" s="61">
        <f>BT93-1</f>
        <v>31</v>
      </c>
      <c r="BW93" s="56">
        <f t="shared" si="1"/>
        <v>31</v>
      </c>
      <c r="BX93" s="56">
        <f>DAY(J93)</f>
        <v>0</v>
      </c>
      <c r="BY93" s="56">
        <f>YEAR(BI93)</f>
        <v>1900</v>
      </c>
      <c r="BZ93" s="60">
        <f>IF(MONTH(BI93)=12,MONTH(BI93)-12+1,MONTH(BI93)+1)</f>
        <v>2</v>
      </c>
      <c r="CA93" s="61" t="str">
        <f>IF(BZ93=1,CONCATENATE(BY93+1,"/",BZ93,"/",1),CONCATENATE(BY93,"/",BZ93,"/",1))</f>
        <v>1900/2/1</v>
      </c>
      <c r="CB93" s="61">
        <f t="shared" si="2"/>
        <v>31</v>
      </c>
      <c r="CC93" s="56">
        <f t="shared" si="3"/>
        <v>31</v>
      </c>
      <c r="CD93" s="56">
        <f>DAY(BI93)</f>
        <v>0</v>
      </c>
    </row>
    <row r="94" spans="1:82" ht="12.75" customHeight="1">
      <c r="A94" s="229"/>
      <c r="B94" s="233"/>
      <c r="C94" s="234"/>
      <c r="D94" s="234"/>
      <c r="E94" s="234"/>
      <c r="F94" s="234"/>
      <c r="G94" s="235"/>
      <c r="H94" s="2" t="s">
        <v>24</v>
      </c>
      <c r="I94" s="2"/>
      <c r="J94" s="127"/>
      <c r="K94" s="237"/>
      <c r="L94" s="239"/>
      <c r="M94" s="237"/>
      <c r="N94" s="10"/>
      <c r="O94" s="6"/>
      <c r="P94" s="6"/>
      <c r="Q94" s="6"/>
      <c r="R94" s="6"/>
      <c r="S94" s="6"/>
      <c r="T94" s="6"/>
      <c r="U94" s="65"/>
      <c r="V94" s="65"/>
      <c r="W94" s="65"/>
      <c r="X94" s="65"/>
      <c r="Y94" s="6"/>
      <c r="Z94" s="6"/>
      <c r="AA94" s="6"/>
      <c r="AB94" s="65"/>
      <c r="AC94" s="144"/>
      <c r="AD94" s="55"/>
      <c r="AE94" s="63"/>
      <c r="AF94" s="257"/>
      <c r="AG94" s="251"/>
      <c r="AH94"/>
      <c r="AI94"/>
      <c r="AJ94" s="211"/>
      <c r="AK94" s="211"/>
      <c r="AL94" s="212"/>
      <c r="AM94" s="47"/>
      <c r="AN94" s="48"/>
      <c r="AO94" s="49"/>
      <c r="AP94" s="211"/>
      <c r="AQ94" s="211"/>
      <c r="AR94" s="212"/>
      <c r="AS94" s="47"/>
      <c r="AT94" s="48"/>
      <c r="AU94" s="49"/>
      <c r="AV94" s="211"/>
      <c r="AW94" s="211"/>
      <c r="AX94" s="212"/>
      <c r="AY94" s="47"/>
      <c r="AZ94" s="48"/>
      <c r="BA94" s="48"/>
      <c r="BB94" s="211"/>
      <c r="BC94" s="211"/>
      <c r="BD94" s="212"/>
      <c r="BE94" s="47"/>
      <c r="BF94" s="48"/>
      <c r="BG94" s="49"/>
      <c r="BH94" s="48"/>
      <c r="BI94" s="55"/>
      <c r="BJ94" s="48"/>
      <c r="BK94" s="57"/>
      <c r="BL94" s="57"/>
      <c r="BM94" s="58"/>
      <c r="BN94" s="59"/>
      <c r="BO94" s="59"/>
      <c r="BP94" s="58"/>
      <c r="BQ94" s="58"/>
      <c r="BS94" s="60"/>
      <c r="BT94" s="61"/>
      <c r="BU94" s="61"/>
      <c r="BV94" s="61"/>
      <c r="BZ94" s="60"/>
      <c r="CA94" s="61"/>
      <c r="CB94" s="61"/>
    </row>
    <row r="95" spans="1:82" ht="12.75" customHeight="1">
      <c r="A95" s="228"/>
      <c r="B95" s="230"/>
      <c r="C95" s="231"/>
      <c r="D95" s="231"/>
      <c r="E95" s="231"/>
      <c r="F95" s="231"/>
      <c r="G95" s="232"/>
      <c r="H95" s="9" t="s">
        <v>23</v>
      </c>
      <c r="I95" s="9"/>
      <c r="J95" s="128"/>
      <c r="K95" s="236" t="str">
        <f>IF($J95&lt;&gt;"",IF($AF95="0-",AP95,IF($AF95="+0",AV95,IF($AF95="+-",BB95,AJ95))),"")</f>
        <v/>
      </c>
      <c r="L95" s="238" t="str">
        <f>IF($J95&lt;&gt;"",IF($AF95="0-",AQ95,IF($AF95="+0",AW95,IF($AF95="+-",BC95,AK95))),"")</f>
        <v/>
      </c>
      <c r="M95" s="236" t="str">
        <f>IF($J95&lt;&gt;"",IF($AF95="0-",AR95,IF($AF95="+0",AX95,IF($AF95="+-",BD95,AL95))),"")</f>
        <v/>
      </c>
      <c r="N95" s="10"/>
      <c r="O95" s="6"/>
      <c r="P95" s="6"/>
      <c r="Q95" s="6"/>
      <c r="R95" s="6"/>
      <c r="S95" s="6"/>
      <c r="T95" s="6"/>
      <c r="U95" s="65"/>
      <c r="V95" s="65"/>
      <c r="W95" s="65"/>
      <c r="X95" s="65"/>
      <c r="Y95" s="6"/>
      <c r="Z95" s="6"/>
      <c r="AA95" s="6"/>
      <c r="AB95" s="65"/>
      <c r="AC95" s="144"/>
      <c r="AD95" s="55"/>
      <c r="AE95" s="63"/>
      <c r="AF95" s="256"/>
      <c r="AG95" s="250" t="str">
        <f>IF(AF95&lt;&gt;"",VLOOKUP(AF95,$AH$13:$AI$16,2),"")</f>
        <v/>
      </c>
      <c r="AH95"/>
      <c r="AI95"/>
      <c r="AJ95" s="50">
        <f>IF(AN95&gt;=12,DATEDIF(BK95,BN95,"y")+1,DATEDIF(BK95,BN95,"y"))</f>
        <v>0</v>
      </c>
      <c r="AK95" s="50">
        <f>IF(AN95&gt;=12,AN95-12,AN95)</f>
        <v>0</v>
      </c>
      <c r="AL95" s="51" t="str">
        <f>IF(AO95&lt;=15,"半",0)</f>
        <v>半</v>
      </c>
      <c r="AM95" s="47">
        <f>DATEDIF(BK95,BN95,"y")</f>
        <v>0</v>
      </c>
      <c r="AN95" s="48">
        <f>IF(AO95&gt;=16,DATEDIF(BK95,BN95,"ym")+1,DATEDIF(BK95,BN95,"ym"))</f>
        <v>0</v>
      </c>
      <c r="AO95" s="49">
        <f>DATEDIF(BK95,BN95,"md")</f>
        <v>14</v>
      </c>
      <c r="AP95" s="50" t="e">
        <f>IF(AT95&gt;=12,DATEDIF(BK95,BO95,"y")+1,DATEDIF(BK95,BO95,"y"))</f>
        <v>#NUM!</v>
      </c>
      <c r="AQ95" s="50" t="e">
        <f>IF(AT95&gt;=12,AT95-12,AT95)</f>
        <v>#NUM!</v>
      </c>
      <c r="AR95" s="51" t="e">
        <f>IF(AU95&lt;=15,"半",0)</f>
        <v>#NUM!</v>
      </c>
      <c r="AS95" s="47" t="e">
        <f>DATEDIF(BK95,BO95,"y")</f>
        <v>#NUM!</v>
      </c>
      <c r="AT95" s="48" t="e">
        <f>IF(AU95&gt;=16,DATEDIF(BK95,BO95,"ym")+1,DATEDIF(BK95,BO95,"ym"))</f>
        <v>#NUM!</v>
      </c>
      <c r="AU95" s="49" t="e">
        <f>DATEDIF(BK95,BO95,"md")</f>
        <v>#NUM!</v>
      </c>
      <c r="AV95" s="50" t="e">
        <f>IF(AZ95&gt;=12,DATEDIF(BL95,BN95,"y")+1,DATEDIF(BL95,BN95,"y"))</f>
        <v>#NUM!</v>
      </c>
      <c r="AW95" s="50" t="e">
        <f>IF(AZ95&gt;=12,AZ95-12,AZ95)</f>
        <v>#NUM!</v>
      </c>
      <c r="AX95" s="51" t="e">
        <f>IF(BA95&lt;=15,"半",0)</f>
        <v>#NUM!</v>
      </c>
      <c r="AY95" s="47" t="e">
        <f>DATEDIF(BL95,BN95,"y")</f>
        <v>#NUM!</v>
      </c>
      <c r="AZ95" s="48" t="e">
        <f>IF(BA95&gt;=16,DATEDIF(BL95,BN95,"ym")+1,DATEDIF(BL95,BN95,"ym"))</f>
        <v>#NUM!</v>
      </c>
      <c r="BA95" s="48" t="e">
        <f>DATEDIF(BL95,BN95,"md")</f>
        <v>#NUM!</v>
      </c>
      <c r="BB95" s="50" t="e">
        <f>IF(BF95&gt;=12,DATEDIF(BL95,BO95,"y")+1,DATEDIF(BL95,BO95,"y"))</f>
        <v>#NUM!</v>
      </c>
      <c r="BC95" s="50" t="e">
        <f>IF(BF95&gt;=12,BF95-12,BF95)</f>
        <v>#NUM!</v>
      </c>
      <c r="BD95" s="51" t="e">
        <f>IF(BG95&lt;=15,"半",0)</f>
        <v>#NUM!</v>
      </c>
      <c r="BE95" s="47" t="e">
        <f>DATEDIF(BL95,BO95,"y")</f>
        <v>#NUM!</v>
      </c>
      <c r="BF95" s="48" t="e">
        <f>IF(BG95&gt;=16,DATEDIF(BL95,BO95,"ym")+1,DATEDIF(BL95,BO95,"ym"))</f>
        <v>#NUM!</v>
      </c>
      <c r="BG95" s="49" t="e">
        <f>DATEDIF(BL95,BO95,"md")</f>
        <v>#NUM!</v>
      </c>
      <c r="BH95" s="48"/>
      <c r="BI95" s="55">
        <f>IF(J96="現在",$AG$6,J96)</f>
        <v>0</v>
      </c>
      <c r="BJ95" s="48">
        <v>16</v>
      </c>
      <c r="BK95" s="57">
        <f>IF(DAY(J95)&lt;=15,J95-DAY(J95)+1,J95-DAY(J95)+16)</f>
        <v>1</v>
      </c>
      <c r="BL95" s="57">
        <f>IF(DAY(BK95)=1,BK95+15,BU95)</f>
        <v>16</v>
      </c>
      <c r="BM95" s="58"/>
      <c r="BN95" s="139">
        <f>IF(CD95&gt;=16,CB95,IF(J96="現在",$AG$6-CD95+15,J96-CD95+15))</f>
        <v>15</v>
      </c>
      <c r="BO95" s="59">
        <f>IF(DAY(BN95)=15,BN95-DAY(BN95),BN95-DAY(BN95)+15)</f>
        <v>0</v>
      </c>
      <c r="BP95" s="58"/>
      <c r="BQ95" s="58"/>
      <c r="BR95" s="56">
        <f>YEAR(J95)</f>
        <v>1900</v>
      </c>
      <c r="BS95" s="60">
        <f>MONTH(J95)+1</f>
        <v>2</v>
      </c>
      <c r="BT95" s="61" t="str">
        <f>CONCATENATE(BR95,"/",BS95,"/",1)</f>
        <v>1900/2/1</v>
      </c>
      <c r="BU95" s="61">
        <f t="shared" si="0"/>
        <v>32</v>
      </c>
      <c r="BV95" s="61">
        <f>BT95-1</f>
        <v>31</v>
      </c>
      <c r="BW95" s="56">
        <f t="shared" si="1"/>
        <v>31</v>
      </c>
      <c r="BX95" s="56">
        <f>DAY(J95)</f>
        <v>0</v>
      </c>
      <c r="BY95" s="56">
        <f>YEAR(BI95)</f>
        <v>1900</v>
      </c>
      <c r="BZ95" s="60">
        <f>IF(MONTH(BI95)=12,MONTH(BI95)-12+1,MONTH(BI95)+1)</f>
        <v>2</v>
      </c>
      <c r="CA95" s="61" t="str">
        <f>IF(BZ95=1,CONCATENATE(BY95+1,"/",BZ95,"/",1),CONCATENATE(BY95,"/",BZ95,"/",1))</f>
        <v>1900/2/1</v>
      </c>
      <c r="CB95" s="61">
        <f t="shared" si="2"/>
        <v>31</v>
      </c>
      <c r="CC95" s="56">
        <f t="shared" si="3"/>
        <v>31</v>
      </c>
      <c r="CD95" s="56">
        <f>DAY(BI95)</f>
        <v>0</v>
      </c>
    </row>
    <row r="96" spans="1:82" ht="12.75" customHeight="1">
      <c r="A96" s="229"/>
      <c r="B96" s="233"/>
      <c r="C96" s="234"/>
      <c r="D96" s="234"/>
      <c r="E96" s="234"/>
      <c r="F96" s="234"/>
      <c r="G96" s="235"/>
      <c r="H96" s="2" t="s">
        <v>24</v>
      </c>
      <c r="I96" s="2"/>
      <c r="J96" s="127"/>
      <c r="K96" s="237"/>
      <c r="L96" s="239"/>
      <c r="M96" s="237"/>
      <c r="N96" s="41"/>
      <c r="O96" s="71"/>
      <c r="P96" s="71"/>
      <c r="Q96" s="71"/>
      <c r="R96" s="71"/>
      <c r="S96" s="71"/>
      <c r="T96" s="71"/>
      <c r="U96" s="209"/>
      <c r="V96" s="209"/>
      <c r="W96" s="209"/>
      <c r="X96" s="209"/>
      <c r="Y96" s="71"/>
      <c r="Z96" s="71"/>
      <c r="AA96" s="71"/>
      <c r="AB96" s="209"/>
      <c r="AC96" s="213"/>
      <c r="AD96" s="72"/>
      <c r="AE96" s="63"/>
      <c r="AF96" s="257"/>
      <c r="AG96" s="251"/>
      <c r="AH96"/>
      <c r="AI96"/>
      <c r="AJ96" s="211"/>
      <c r="AK96" s="211"/>
      <c r="AL96" s="212"/>
      <c r="AM96" s="47"/>
      <c r="AN96" s="48"/>
      <c r="AO96" s="49"/>
      <c r="AP96" s="211"/>
      <c r="AQ96" s="211"/>
      <c r="AR96" s="212"/>
      <c r="AS96" s="47"/>
      <c r="AT96" s="48"/>
      <c r="AU96" s="49"/>
      <c r="AV96" s="211"/>
      <c r="AW96" s="211"/>
      <c r="AX96" s="212"/>
      <c r="AY96" s="47"/>
      <c r="AZ96" s="48"/>
      <c r="BA96" s="48"/>
      <c r="BB96" s="211"/>
      <c r="BC96" s="211"/>
      <c r="BD96" s="212"/>
      <c r="BE96" s="47"/>
      <c r="BF96" s="48"/>
      <c r="BG96" s="49"/>
      <c r="BH96" s="48"/>
      <c r="BI96" s="55"/>
      <c r="BJ96" s="48"/>
      <c r="BK96" s="57"/>
      <c r="BL96" s="57"/>
      <c r="BM96" s="58"/>
      <c r="BN96" s="59"/>
      <c r="BO96" s="59"/>
      <c r="BP96" s="58"/>
      <c r="BQ96" s="58"/>
      <c r="BS96" s="60"/>
      <c r="BT96" s="61"/>
      <c r="BU96" s="61"/>
      <c r="BV96" s="61"/>
      <c r="BZ96" s="60"/>
      <c r="CA96" s="61"/>
      <c r="CB96" s="61"/>
    </row>
    <row r="97" spans="1:82" ht="12.75" customHeight="1">
      <c r="A97" s="228"/>
      <c r="B97" s="231"/>
      <c r="C97" s="324"/>
      <c r="D97" s="324"/>
      <c r="E97" s="324"/>
      <c r="F97" s="324"/>
      <c r="G97" s="325"/>
      <c r="H97" s="9" t="s">
        <v>23</v>
      </c>
      <c r="I97" s="9"/>
      <c r="J97" s="128"/>
      <c r="K97" s="236" t="str">
        <f>IF($J97&lt;&gt;"",IF($AF97="0-",AP97,IF($AF97="+0",AV97,IF($AF97="+-",BB97,AJ97))),"")</f>
        <v/>
      </c>
      <c r="L97" s="238" t="str">
        <f>IF($J97&lt;&gt;"",IF($AF97="0-",AQ97,IF($AF97="+0",AW97,IF($AF97="+-",BC97,AK97))),"")</f>
        <v/>
      </c>
      <c r="M97" s="236" t="str">
        <f>IF($J97&lt;&gt;"",IF($AF97="0-",AR97,IF($AF97="+0",AX97,IF($AF97="+-",BD97,AL97))),"")</f>
        <v/>
      </c>
      <c r="N97" s="10"/>
      <c r="O97" s="6"/>
      <c r="P97" s="6"/>
      <c r="Q97" s="6"/>
      <c r="R97" s="6"/>
      <c r="S97" s="6"/>
      <c r="T97" s="6"/>
      <c r="U97" s="65"/>
      <c r="V97" s="65"/>
      <c r="W97" s="65"/>
      <c r="X97" s="65"/>
      <c r="Y97" s="6"/>
      <c r="Z97" s="6"/>
      <c r="AA97" s="6"/>
      <c r="AB97" s="65"/>
      <c r="AC97" s="144"/>
      <c r="AD97" s="55"/>
      <c r="AE97" s="63"/>
      <c r="AF97" s="256"/>
      <c r="AG97" s="250" t="str">
        <f>IF(AF97&lt;&gt;"",VLOOKUP(AF97,$AH$13:$AI$16,2),"")</f>
        <v/>
      </c>
      <c r="AH97"/>
      <c r="AI97"/>
      <c r="AJ97" s="50">
        <f>IF(AN97&gt;=12,DATEDIF(BK97,BN97,"y")+1,DATEDIF(BK97,BN97,"y"))</f>
        <v>0</v>
      </c>
      <c r="AK97" s="50">
        <f>IF(AN97&gt;=12,AN97-12,AN97)</f>
        <v>0</v>
      </c>
      <c r="AL97" s="51" t="str">
        <f>IF(AO97&lt;=15,"半",0)</f>
        <v>半</v>
      </c>
      <c r="AM97" s="47">
        <f>DATEDIF(BK97,BN97,"y")</f>
        <v>0</v>
      </c>
      <c r="AN97" s="48">
        <f>IF(AO97&gt;=16,DATEDIF(BK97,BN97,"ym")+1,DATEDIF(BK97,BN97,"ym"))</f>
        <v>0</v>
      </c>
      <c r="AO97" s="49">
        <f>DATEDIF(BK97,BN97,"md")</f>
        <v>14</v>
      </c>
      <c r="AP97" s="50" t="e">
        <f>IF(AT97&gt;=12,DATEDIF(BK97,BO97,"y")+1,DATEDIF(BK97,BO97,"y"))</f>
        <v>#NUM!</v>
      </c>
      <c r="AQ97" s="50" t="e">
        <f>IF(AT97&gt;=12,AT97-12,AT97)</f>
        <v>#NUM!</v>
      </c>
      <c r="AR97" s="51" t="e">
        <f>IF(AU97&lt;=15,"半",0)</f>
        <v>#NUM!</v>
      </c>
      <c r="AS97" s="47" t="e">
        <f>DATEDIF(BK97,BO97,"y")</f>
        <v>#NUM!</v>
      </c>
      <c r="AT97" s="48" t="e">
        <f>IF(AU97&gt;=16,DATEDIF(BK97,BO97,"ym")+1,DATEDIF(BK97,BO97,"ym"))</f>
        <v>#NUM!</v>
      </c>
      <c r="AU97" s="49" t="e">
        <f>DATEDIF(BK97,BO97,"md")</f>
        <v>#NUM!</v>
      </c>
      <c r="AV97" s="50" t="e">
        <f>IF(AZ97&gt;=12,DATEDIF(BL97,BN97,"y")+1,DATEDIF(BL97,BN97,"y"))</f>
        <v>#NUM!</v>
      </c>
      <c r="AW97" s="50" t="e">
        <f>IF(AZ97&gt;=12,AZ97-12,AZ97)</f>
        <v>#NUM!</v>
      </c>
      <c r="AX97" s="51" t="e">
        <f>IF(BA97&lt;=15,"半",0)</f>
        <v>#NUM!</v>
      </c>
      <c r="AY97" s="47" t="e">
        <f>DATEDIF(BL97,BN97,"y")</f>
        <v>#NUM!</v>
      </c>
      <c r="AZ97" s="48" t="e">
        <f>IF(BA97&gt;=16,DATEDIF(BL97,BN97,"ym")+1,DATEDIF(BL97,BN97,"ym"))</f>
        <v>#NUM!</v>
      </c>
      <c r="BA97" s="48" t="e">
        <f>DATEDIF(BL97,BN97,"md")</f>
        <v>#NUM!</v>
      </c>
      <c r="BB97" s="50" t="e">
        <f>IF(BF97&gt;=12,DATEDIF(BL97,BO97,"y")+1,DATEDIF(BL97,BO97,"y"))</f>
        <v>#NUM!</v>
      </c>
      <c r="BC97" s="50" t="e">
        <f>IF(BF97&gt;=12,BF97-12,BF97)</f>
        <v>#NUM!</v>
      </c>
      <c r="BD97" s="51" t="e">
        <f>IF(BG97&lt;=15,"半",0)</f>
        <v>#NUM!</v>
      </c>
      <c r="BE97" s="47" t="e">
        <f>DATEDIF(BL97,BO97,"y")</f>
        <v>#NUM!</v>
      </c>
      <c r="BF97" s="48" t="e">
        <f>IF(BG97&gt;=16,DATEDIF(BL97,BO97,"ym")+1,DATEDIF(BL97,BO97,"ym"))</f>
        <v>#NUM!</v>
      </c>
      <c r="BG97" s="49" t="e">
        <f>DATEDIF(BL97,BO97,"md")</f>
        <v>#NUM!</v>
      </c>
      <c r="BH97" s="48"/>
      <c r="BI97" s="55">
        <f>IF(J98="現在",$AG$6,J98)</f>
        <v>0</v>
      </c>
      <c r="BJ97" s="48">
        <v>17</v>
      </c>
      <c r="BK97" s="57">
        <f>IF(DAY(J97)&lt;=15,J97-DAY(J97)+1,J97-DAY(J97)+16)</f>
        <v>1</v>
      </c>
      <c r="BL97" s="57">
        <f>IF(DAY(BK97)=1,BK97+15,BU97)</f>
        <v>16</v>
      </c>
      <c r="BM97" s="58"/>
      <c r="BN97" s="139">
        <f>IF(CD97&gt;=16,CB97,IF(J98="現在",$AG$6-CD97+15,J98-CD97+15))</f>
        <v>15</v>
      </c>
      <c r="BO97" s="59">
        <f>IF(DAY(BN97)=15,BN97-DAY(BN97),BN97-DAY(BN97)+15)</f>
        <v>0</v>
      </c>
      <c r="BP97" s="58"/>
      <c r="BQ97" s="58"/>
      <c r="BR97" s="56">
        <f>YEAR(J97)</f>
        <v>1900</v>
      </c>
      <c r="BS97" s="60">
        <f>MONTH(J97)+1</f>
        <v>2</v>
      </c>
      <c r="BT97" s="61" t="str">
        <f>CONCATENATE(BR97,"/",BS97,"/",1)</f>
        <v>1900/2/1</v>
      </c>
      <c r="BU97" s="61">
        <f t="shared" si="0"/>
        <v>32</v>
      </c>
      <c r="BV97" s="61">
        <f>BT97-1</f>
        <v>31</v>
      </c>
      <c r="BW97" s="56">
        <f t="shared" si="1"/>
        <v>31</v>
      </c>
      <c r="BX97" s="56">
        <f>DAY(J97)</f>
        <v>0</v>
      </c>
      <c r="BY97" s="56">
        <f>YEAR(BI97)</f>
        <v>1900</v>
      </c>
      <c r="BZ97" s="60">
        <f>IF(MONTH(BI97)=12,MONTH(BI97)-12+1,MONTH(BI97)+1)</f>
        <v>2</v>
      </c>
      <c r="CA97" s="61" t="str">
        <f>IF(BZ97=1,CONCATENATE(BY97+1,"/",BZ97,"/",1),CONCATENATE(BY97,"/",BZ97,"/",1))</f>
        <v>1900/2/1</v>
      </c>
      <c r="CB97" s="61">
        <f t="shared" si="2"/>
        <v>31</v>
      </c>
      <c r="CC97" s="56">
        <f t="shared" si="3"/>
        <v>31</v>
      </c>
      <c r="CD97" s="56">
        <f>DAY(BI97)</f>
        <v>0</v>
      </c>
    </row>
    <row r="98" spans="1:82" ht="12.75" customHeight="1">
      <c r="A98" s="229"/>
      <c r="B98" s="326"/>
      <c r="C98" s="326"/>
      <c r="D98" s="326"/>
      <c r="E98" s="326"/>
      <c r="F98" s="326"/>
      <c r="G98" s="327"/>
      <c r="H98" s="2" t="s">
        <v>24</v>
      </c>
      <c r="I98" s="2"/>
      <c r="J98" s="127"/>
      <c r="K98" s="237"/>
      <c r="L98" s="239"/>
      <c r="M98" s="237"/>
      <c r="N98" s="10"/>
      <c r="O98" s="6"/>
      <c r="P98" s="6"/>
      <c r="Q98" s="6"/>
      <c r="R98" s="6"/>
      <c r="S98" s="6"/>
      <c r="T98" s="6"/>
      <c r="U98" s="65"/>
      <c r="V98" s="65"/>
      <c r="W98" s="65"/>
      <c r="X98" s="65"/>
      <c r="Y98" s="6"/>
      <c r="Z98" s="6"/>
      <c r="AA98" s="6"/>
      <c r="AB98" s="65"/>
      <c r="AC98" s="144"/>
      <c r="AD98" s="55"/>
      <c r="AE98" s="63"/>
      <c r="AF98" s="257"/>
      <c r="AG98" s="251"/>
      <c r="AH98"/>
      <c r="AI98"/>
      <c r="AJ98" s="211"/>
      <c r="AK98" s="211"/>
      <c r="AL98" s="212"/>
      <c r="AM98" s="47"/>
      <c r="AN98" s="48"/>
      <c r="AO98" s="49"/>
      <c r="AP98" s="211"/>
      <c r="AQ98" s="211"/>
      <c r="AR98" s="212"/>
      <c r="AS98" s="47"/>
      <c r="AT98" s="48"/>
      <c r="AU98" s="49"/>
      <c r="AV98" s="211"/>
      <c r="AW98" s="211"/>
      <c r="AX98" s="212"/>
      <c r="AY98" s="47"/>
      <c r="AZ98" s="48"/>
      <c r="BA98" s="48"/>
      <c r="BB98" s="211"/>
      <c r="BC98" s="211"/>
      <c r="BD98" s="212"/>
      <c r="BE98" s="47"/>
      <c r="BF98" s="48"/>
      <c r="BG98" s="49"/>
      <c r="BH98" s="48"/>
      <c r="BI98" s="55"/>
      <c r="BJ98" s="48"/>
      <c r="BK98" s="57"/>
      <c r="BL98" s="57"/>
      <c r="BM98" s="58"/>
      <c r="BN98" s="59"/>
      <c r="BO98" s="59"/>
      <c r="BP98" s="58"/>
      <c r="BQ98" s="58"/>
      <c r="BS98" s="60"/>
      <c r="BT98" s="61"/>
      <c r="BU98" s="61"/>
      <c r="BV98" s="61"/>
      <c r="BZ98" s="60"/>
      <c r="CA98" s="61"/>
      <c r="CB98" s="61"/>
    </row>
    <row r="99" spans="1:82" ht="12.75" customHeight="1">
      <c r="A99" s="228"/>
      <c r="B99" s="230"/>
      <c r="C99" s="231"/>
      <c r="D99" s="231"/>
      <c r="E99" s="231"/>
      <c r="F99" s="231"/>
      <c r="G99" s="232"/>
      <c r="H99" s="9" t="s">
        <v>23</v>
      </c>
      <c r="I99" s="9"/>
      <c r="J99" s="128"/>
      <c r="K99" s="236" t="str">
        <f>IF($J99&lt;&gt;"",IF($AF99="0-",AP99,IF($AF99="+0",AV99,IF($AF99="+-",BB99,AJ99))),"")</f>
        <v/>
      </c>
      <c r="L99" s="238" t="str">
        <f>IF($J99&lt;&gt;"",IF($AF99="0-",AQ99,IF($AF99="+0",AW99,IF($AF99="+-",BC99,AK99))),"")</f>
        <v/>
      </c>
      <c r="M99" s="236" t="str">
        <f>IF($J99&lt;&gt;"",IF($AF99="0-",AR99,IF($AF99="+0",AX99,IF($AF99="+-",BD99,AL99))),"")</f>
        <v/>
      </c>
      <c r="N99" s="10"/>
      <c r="O99" s="6"/>
      <c r="P99" s="6"/>
      <c r="Q99" s="6"/>
      <c r="R99" s="6"/>
      <c r="S99" s="6"/>
      <c r="T99" s="6"/>
      <c r="U99" s="65"/>
      <c r="V99" s="65"/>
      <c r="W99" s="65"/>
      <c r="X99" s="65"/>
      <c r="Y99" s="6"/>
      <c r="Z99" s="6"/>
      <c r="AA99" s="6"/>
      <c r="AB99" s="65"/>
      <c r="AC99" s="144"/>
      <c r="AD99" s="55"/>
      <c r="AE99" s="63"/>
      <c r="AF99" s="256"/>
      <c r="AG99" s="250" t="str">
        <f>IF(AF99&lt;&gt;"",VLOOKUP(AF99,$AH$13:$AI$16,2),"")</f>
        <v/>
      </c>
      <c r="AH99"/>
      <c r="AI99"/>
      <c r="AJ99" s="50">
        <f>IF(AN99&gt;=12,DATEDIF(BK99,BN99,"y")+1,DATEDIF(BK99,BN99,"y"))</f>
        <v>0</v>
      </c>
      <c r="AK99" s="50">
        <f>IF(AN99&gt;=12,AN99-12,AN99)</f>
        <v>0</v>
      </c>
      <c r="AL99" s="51" t="str">
        <f>IF(AO99&lt;=15,"半",0)</f>
        <v>半</v>
      </c>
      <c r="AM99" s="47">
        <f>DATEDIF(BK99,BN99,"y")</f>
        <v>0</v>
      </c>
      <c r="AN99" s="48">
        <f>IF(AO99&gt;=16,DATEDIF(BK99,BN99,"ym")+1,DATEDIF(BK99,BN99,"ym"))</f>
        <v>0</v>
      </c>
      <c r="AO99" s="49">
        <f>DATEDIF(BK99,BN99,"md")</f>
        <v>14</v>
      </c>
      <c r="AP99" s="50" t="e">
        <f>IF(AT99&gt;=12,DATEDIF(BK99,BO99,"y")+1,DATEDIF(BK99,BO99,"y"))</f>
        <v>#NUM!</v>
      </c>
      <c r="AQ99" s="50" t="e">
        <f>IF(AT99&gt;=12,AT99-12,AT99)</f>
        <v>#NUM!</v>
      </c>
      <c r="AR99" s="51" t="e">
        <f>IF(AU99&lt;=15,"半",0)</f>
        <v>#NUM!</v>
      </c>
      <c r="AS99" s="47" t="e">
        <f>DATEDIF(BK99,BO99,"y")</f>
        <v>#NUM!</v>
      </c>
      <c r="AT99" s="48" t="e">
        <f>IF(AU99&gt;=16,DATEDIF(BK99,BO99,"ym")+1,DATEDIF(BK99,BO99,"ym"))</f>
        <v>#NUM!</v>
      </c>
      <c r="AU99" s="49" t="e">
        <f>DATEDIF(BK99,BO99,"md")</f>
        <v>#NUM!</v>
      </c>
      <c r="AV99" s="50" t="e">
        <f>IF(AZ99&gt;=12,DATEDIF(BL99,BN99,"y")+1,DATEDIF(BL99,BN99,"y"))</f>
        <v>#NUM!</v>
      </c>
      <c r="AW99" s="50" t="e">
        <f>IF(AZ99&gt;=12,AZ99-12,AZ99)</f>
        <v>#NUM!</v>
      </c>
      <c r="AX99" s="51" t="e">
        <f>IF(BA99&lt;=15,"半",0)</f>
        <v>#NUM!</v>
      </c>
      <c r="AY99" s="47" t="e">
        <f>DATEDIF(BL99,BN99,"y")</f>
        <v>#NUM!</v>
      </c>
      <c r="AZ99" s="48" t="e">
        <f>IF(BA99&gt;=16,DATEDIF(BL99,BN99,"ym")+1,DATEDIF(BL99,BN99,"ym"))</f>
        <v>#NUM!</v>
      </c>
      <c r="BA99" s="48" t="e">
        <f>DATEDIF(BL99,BN99,"md")</f>
        <v>#NUM!</v>
      </c>
      <c r="BB99" s="50" t="e">
        <f>IF(BF99&gt;=12,DATEDIF(BL99,BO99,"y")+1,DATEDIF(BL99,BO99,"y"))</f>
        <v>#NUM!</v>
      </c>
      <c r="BC99" s="50" t="e">
        <f>IF(BF99&gt;=12,BF99-12,BF99)</f>
        <v>#NUM!</v>
      </c>
      <c r="BD99" s="51" t="e">
        <f>IF(BG99&lt;=15,"半",0)</f>
        <v>#NUM!</v>
      </c>
      <c r="BE99" s="47" t="e">
        <f>DATEDIF(BL99,BO99,"y")</f>
        <v>#NUM!</v>
      </c>
      <c r="BF99" s="48" t="e">
        <f>IF(BG99&gt;=16,DATEDIF(BL99,BO99,"ym")+1,DATEDIF(BL99,BO99,"ym"))</f>
        <v>#NUM!</v>
      </c>
      <c r="BG99" s="49" t="e">
        <f>DATEDIF(BL99,BO99,"md")</f>
        <v>#NUM!</v>
      </c>
      <c r="BH99" s="48"/>
      <c r="BI99" s="55">
        <f>IF(J100="現在",$AG$6,J100)</f>
        <v>0</v>
      </c>
      <c r="BJ99" s="48">
        <v>18</v>
      </c>
      <c r="BK99" s="57">
        <f>IF(DAY(J99)&lt;=15,J99-DAY(J99)+1,J99-DAY(J99)+16)</f>
        <v>1</v>
      </c>
      <c r="BL99" s="57">
        <f>IF(DAY(BK99)=1,BK99+15,BU99)</f>
        <v>16</v>
      </c>
      <c r="BM99" s="58"/>
      <c r="BN99" s="139">
        <f>IF(CD99&gt;=16,CB99,IF(J100="現在",$AG$6-CD99+15,J100-CD99+15))</f>
        <v>15</v>
      </c>
      <c r="BO99" s="59">
        <f>IF(DAY(BN99)=15,BN99-DAY(BN99),BN99-DAY(BN99)+15)</f>
        <v>0</v>
      </c>
      <c r="BP99" s="58"/>
      <c r="BQ99" s="58"/>
      <c r="BR99" s="56">
        <f>YEAR(J99)</f>
        <v>1900</v>
      </c>
      <c r="BS99" s="60">
        <f>MONTH(J99)+1</f>
        <v>2</v>
      </c>
      <c r="BT99" s="61" t="str">
        <f>CONCATENATE(BR99,"/",BS99,"/",1)</f>
        <v>1900/2/1</v>
      </c>
      <c r="BU99" s="61">
        <f t="shared" si="0"/>
        <v>32</v>
      </c>
      <c r="BV99" s="61">
        <f>BT99-1</f>
        <v>31</v>
      </c>
      <c r="BW99" s="56">
        <f t="shared" si="1"/>
        <v>31</v>
      </c>
      <c r="BX99" s="56">
        <f>DAY(J99)</f>
        <v>0</v>
      </c>
      <c r="BY99" s="56">
        <f>YEAR(BI99)</f>
        <v>1900</v>
      </c>
      <c r="BZ99" s="60">
        <f>IF(MONTH(BI99)=12,MONTH(BI99)-12+1,MONTH(BI99)+1)</f>
        <v>2</v>
      </c>
      <c r="CA99" s="61" t="str">
        <f>IF(BZ99=1,CONCATENATE(BY99+1,"/",BZ99,"/",1),CONCATENATE(BY99,"/",BZ99,"/",1))</f>
        <v>1900/2/1</v>
      </c>
      <c r="CB99" s="61">
        <f t="shared" si="2"/>
        <v>31</v>
      </c>
      <c r="CC99" s="56">
        <f t="shared" si="3"/>
        <v>31</v>
      </c>
      <c r="CD99" s="56">
        <f>DAY(BI99)</f>
        <v>0</v>
      </c>
    </row>
    <row r="100" spans="1:82" ht="12.75" customHeight="1">
      <c r="A100" s="229"/>
      <c r="B100" s="233"/>
      <c r="C100" s="234"/>
      <c r="D100" s="234"/>
      <c r="E100" s="234"/>
      <c r="F100" s="234"/>
      <c r="G100" s="235"/>
      <c r="H100" s="2" t="s">
        <v>24</v>
      </c>
      <c r="I100" s="2"/>
      <c r="J100" s="127"/>
      <c r="K100" s="237"/>
      <c r="L100" s="239"/>
      <c r="M100" s="237"/>
      <c r="N100" s="10"/>
      <c r="O100" s="6"/>
      <c r="P100" s="6"/>
      <c r="Q100" s="6"/>
      <c r="R100" s="6"/>
      <c r="S100" s="6"/>
      <c r="T100" s="6"/>
      <c r="U100" s="65"/>
      <c r="V100" s="65"/>
      <c r="W100" s="65"/>
      <c r="X100" s="65"/>
      <c r="Y100" s="6"/>
      <c r="Z100" s="6"/>
      <c r="AA100" s="6"/>
      <c r="AB100" s="65"/>
      <c r="AC100" s="144"/>
      <c r="AD100" s="55"/>
      <c r="AE100" s="63"/>
      <c r="AF100" s="257"/>
      <c r="AG100" s="251"/>
      <c r="AH100"/>
      <c r="AI100"/>
      <c r="AJ100" s="211"/>
      <c r="AK100" s="211"/>
      <c r="AL100" s="212"/>
      <c r="AM100" s="47"/>
      <c r="AN100" s="48"/>
      <c r="AO100" s="49"/>
      <c r="AP100" s="211"/>
      <c r="AQ100" s="211"/>
      <c r="AR100" s="212"/>
      <c r="AS100" s="47"/>
      <c r="AT100" s="48"/>
      <c r="AU100" s="49"/>
      <c r="AV100" s="211"/>
      <c r="AW100" s="211"/>
      <c r="AX100" s="212"/>
      <c r="AY100" s="47"/>
      <c r="AZ100" s="48"/>
      <c r="BA100" s="48"/>
      <c r="BB100" s="211"/>
      <c r="BC100" s="211"/>
      <c r="BD100" s="212"/>
      <c r="BE100" s="47"/>
      <c r="BF100" s="48"/>
      <c r="BG100" s="49"/>
      <c r="BH100" s="48"/>
      <c r="BI100" s="55"/>
      <c r="BJ100" s="48"/>
      <c r="BK100" s="57"/>
      <c r="BL100" s="57"/>
      <c r="BM100" s="58"/>
      <c r="BN100" s="59"/>
      <c r="BO100" s="59"/>
      <c r="BP100" s="58"/>
      <c r="BQ100" s="58"/>
      <c r="BS100" s="60"/>
      <c r="BT100" s="61"/>
      <c r="BU100" s="61"/>
      <c r="BV100" s="61"/>
      <c r="BZ100" s="60"/>
      <c r="CA100" s="61"/>
      <c r="CB100" s="61"/>
    </row>
    <row r="101" spans="1:82" ht="12.75" customHeight="1">
      <c r="A101" s="228"/>
      <c r="B101" s="230"/>
      <c r="C101" s="231"/>
      <c r="D101" s="231"/>
      <c r="E101" s="231"/>
      <c r="F101" s="231"/>
      <c r="G101" s="232"/>
      <c r="H101" s="9" t="s">
        <v>23</v>
      </c>
      <c r="I101" s="9"/>
      <c r="J101" s="128"/>
      <c r="K101" s="236" t="str">
        <f>IF($J101&lt;&gt;"",IF($AF101="0-",AP101,IF($AF101="+0",AV101,IF($AF101="+-",BB101,AJ101))),"")</f>
        <v/>
      </c>
      <c r="L101" s="238" t="str">
        <f>IF($J101&lt;&gt;"",IF($AF101="0-",AQ101,IF($AF101="+0",AW101,IF($AF101="+-",BC101,AK101))),"")</f>
        <v/>
      </c>
      <c r="M101" s="236" t="str">
        <f>IF($J101&lt;&gt;"",IF($AF101="0-",AR101,IF($AF101="+0",AX101,IF($AF101="+-",BD101,AL101))),"")</f>
        <v/>
      </c>
      <c r="N101" s="10"/>
      <c r="O101" s="6"/>
      <c r="P101" s="6"/>
      <c r="Q101" s="6"/>
      <c r="R101" s="6"/>
      <c r="S101" s="6"/>
      <c r="T101" s="6"/>
      <c r="U101" s="65"/>
      <c r="V101" s="65"/>
      <c r="W101" s="65"/>
      <c r="X101" s="65"/>
      <c r="Y101" s="6"/>
      <c r="Z101" s="6"/>
      <c r="AA101" s="6"/>
      <c r="AB101" s="65"/>
      <c r="AC101" s="144"/>
      <c r="AD101" s="55"/>
      <c r="AE101" s="63"/>
      <c r="AF101" s="256"/>
      <c r="AG101" s="250" t="str">
        <f>IF(AF101&lt;&gt;"",VLOOKUP(AF101,$AH$13:$AI$16,2),"")</f>
        <v/>
      </c>
      <c r="AH101"/>
      <c r="AI101"/>
      <c r="AJ101" s="50">
        <f>IF(AN101&gt;=12,DATEDIF(BK101,BN101,"y")+1,DATEDIF(BK101,BN101,"y"))</f>
        <v>0</v>
      </c>
      <c r="AK101" s="50">
        <f>IF(AN101&gt;=12,AN101-12,AN101)</f>
        <v>0</v>
      </c>
      <c r="AL101" s="51" t="str">
        <f>IF(AO101&lt;=15,"半",0)</f>
        <v>半</v>
      </c>
      <c r="AM101" s="47">
        <f>DATEDIF(BK101,BN101,"y")</f>
        <v>0</v>
      </c>
      <c r="AN101" s="48">
        <f>IF(AO101&gt;=16,DATEDIF(BK101,BN101,"ym")+1,DATEDIF(BK101,BN101,"ym"))</f>
        <v>0</v>
      </c>
      <c r="AO101" s="49">
        <f>DATEDIF(BK101,BN101,"md")</f>
        <v>14</v>
      </c>
      <c r="AP101" s="50" t="e">
        <f>IF(AT101&gt;=12,DATEDIF(BK101,BO101,"y")+1,DATEDIF(BK101,BO101,"y"))</f>
        <v>#NUM!</v>
      </c>
      <c r="AQ101" s="50" t="e">
        <f>IF(AT101&gt;=12,AT101-12,AT101)</f>
        <v>#NUM!</v>
      </c>
      <c r="AR101" s="51" t="e">
        <f>IF(AU101&lt;=15,"半",0)</f>
        <v>#NUM!</v>
      </c>
      <c r="AS101" s="47" t="e">
        <f>DATEDIF(BK101,BO101,"y")</f>
        <v>#NUM!</v>
      </c>
      <c r="AT101" s="48" t="e">
        <f>IF(AU101&gt;=16,DATEDIF(BK101,BO101,"ym")+1,DATEDIF(BK101,BO101,"ym"))</f>
        <v>#NUM!</v>
      </c>
      <c r="AU101" s="49" t="e">
        <f>DATEDIF(BK101,BO101,"md")</f>
        <v>#NUM!</v>
      </c>
      <c r="AV101" s="50" t="e">
        <f>IF(AZ101&gt;=12,DATEDIF(BL101,BN101,"y")+1,DATEDIF(BL101,BN101,"y"))</f>
        <v>#NUM!</v>
      </c>
      <c r="AW101" s="50" t="e">
        <f>IF(AZ101&gt;=12,AZ101-12,AZ101)</f>
        <v>#NUM!</v>
      </c>
      <c r="AX101" s="51" t="e">
        <f>IF(BA101&lt;=15,"半",0)</f>
        <v>#NUM!</v>
      </c>
      <c r="AY101" s="47" t="e">
        <f>DATEDIF(BL101,BN101,"y")</f>
        <v>#NUM!</v>
      </c>
      <c r="AZ101" s="48" t="e">
        <f>IF(BA101&gt;=16,DATEDIF(BL101,BN101,"ym")+1,DATEDIF(BL101,BN101,"ym"))</f>
        <v>#NUM!</v>
      </c>
      <c r="BA101" s="48" t="e">
        <f>DATEDIF(BL101,BN101,"md")</f>
        <v>#NUM!</v>
      </c>
      <c r="BB101" s="50" t="e">
        <f>IF(BF101&gt;=12,DATEDIF(BL101,BO101,"y")+1,DATEDIF(BL101,BO101,"y"))</f>
        <v>#NUM!</v>
      </c>
      <c r="BC101" s="50" t="e">
        <f>IF(BF101&gt;=12,BF101-12,BF101)</f>
        <v>#NUM!</v>
      </c>
      <c r="BD101" s="51" t="e">
        <f>IF(BG101&lt;=15,"半",0)</f>
        <v>#NUM!</v>
      </c>
      <c r="BE101" s="47" t="e">
        <f>DATEDIF(BL101,BO101,"y")</f>
        <v>#NUM!</v>
      </c>
      <c r="BF101" s="48" t="e">
        <f>IF(BG101&gt;=16,DATEDIF(BL101,BO101,"ym")+1,DATEDIF(BL101,BO101,"ym"))</f>
        <v>#NUM!</v>
      </c>
      <c r="BG101" s="49" t="e">
        <f>DATEDIF(BL101,BO101,"md")</f>
        <v>#NUM!</v>
      </c>
      <c r="BH101" s="48"/>
      <c r="BI101" s="55">
        <f>IF(J102="現在",$AG$6,J102)</f>
        <v>0</v>
      </c>
      <c r="BJ101" s="48">
        <v>19</v>
      </c>
      <c r="BK101" s="57">
        <f>IF(DAY(J101)&lt;=15,J101-DAY(J101)+1,J101-DAY(J101)+16)</f>
        <v>1</v>
      </c>
      <c r="BL101" s="57">
        <f>IF(DAY(BK101)=1,BK101+15,BU101)</f>
        <v>16</v>
      </c>
      <c r="BM101" s="58"/>
      <c r="BN101" s="139">
        <f>IF(CD101&gt;=16,CB101,IF(J102="現在",$AG$6-CD101+15,J102-CD101+15))</f>
        <v>15</v>
      </c>
      <c r="BO101" s="59">
        <f>IF(DAY(BN101)=15,BN101-DAY(BN101),BN101-DAY(BN101)+15)</f>
        <v>0</v>
      </c>
      <c r="BP101" s="58"/>
      <c r="BQ101" s="58"/>
      <c r="BR101" s="56">
        <f>YEAR(J101)</f>
        <v>1900</v>
      </c>
      <c r="BS101" s="60">
        <f>MONTH(J101)+1</f>
        <v>2</v>
      </c>
      <c r="BT101" s="61" t="str">
        <f>CONCATENATE(BR101,"/",BS101,"/",1)</f>
        <v>1900/2/1</v>
      </c>
      <c r="BU101" s="61">
        <f t="shared" si="0"/>
        <v>32</v>
      </c>
      <c r="BV101" s="61">
        <f>BT101-1</f>
        <v>31</v>
      </c>
      <c r="BW101" s="56">
        <f t="shared" si="1"/>
        <v>31</v>
      </c>
      <c r="BX101" s="56">
        <f>DAY(J101)</f>
        <v>0</v>
      </c>
      <c r="BY101" s="56">
        <f>YEAR(BI101)</f>
        <v>1900</v>
      </c>
      <c r="BZ101" s="60">
        <f>IF(MONTH(BI101)=12,MONTH(BI101)-12+1,MONTH(BI101)+1)</f>
        <v>2</v>
      </c>
      <c r="CA101" s="61" t="str">
        <f>IF(BZ101=1,CONCATENATE(BY101+1,"/",BZ101,"/",1),CONCATENATE(BY101,"/",BZ101,"/",1))</f>
        <v>1900/2/1</v>
      </c>
      <c r="CB101" s="61">
        <f t="shared" si="2"/>
        <v>31</v>
      </c>
      <c r="CC101" s="56">
        <f t="shared" si="3"/>
        <v>31</v>
      </c>
      <c r="CD101" s="56">
        <f>DAY(BI101)</f>
        <v>0</v>
      </c>
    </row>
    <row r="102" spans="1:82" ht="12.75" customHeight="1">
      <c r="A102" s="229"/>
      <c r="B102" s="233"/>
      <c r="C102" s="234"/>
      <c r="D102" s="234"/>
      <c r="E102" s="234"/>
      <c r="F102" s="234"/>
      <c r="G102" s="235"/>
      <c r="H102" s="2" t="s">
        <v>24</v>
      </c>
      <c r="I102" s="2"/>
      <c r="J102" s="127"/>
      <c r="K102" s="237"/>
      <c r="L102" s="239"/>
      <c r="M102" s="237"/>
      <c r="N102" s="41"/>
      <c r="O102" s="71"/>
      <c r="P102" s="71"/>
      <c r="Q102" s="71"/>
      <c r="R102" s="71"/>
      <c r="S102" s="71"/>
      <c r="T102" s="71"/>
      <c r="U102" s="209"/>
      <c r="V102" s="209"/>
      <c r="W102" s="209"/>
      <c r="X102" s="209"/>
      <c r="Y102" s="71"/>
      <c r="Z102" s="71"/>
      <c r="AA102" s="71"/>
      <c r="AB102" s="209"/>
      <c r="AC102" s="213"/>
      <c r="AD102" s="72"/>
      <c r="AE102" s="63"/>
      <c r="AF102" s="257"/>
      <c r="AG102" s="251"/>
      <c r="AH102"/>
      <c r="AI102"/>
      <c r="AJ102" s="211"/>
      <c r="AK102" s="211"/>
      <c r="AL102" s="212"/>
      <c r="AM102" s="47"/>
      <c r="AN102" s="48"/>
      <c r="AO102" s="49"/>
      <c r="AP102" s="211"/>
      <c r="AQ102" s="211"/>
      <c r="AR102" s="212"/>
      <c r="AS102" s="47"/>
      <c r="AT102" s="48"/>
      <c r="AU102" s="49"/>
      <c r="AV102" s="211"/>
      <c r="AW102" s="211"/>
      <c r="AX102" s="212"/>
      <c r="AY102" s="47"/>
      <c r="AZ102" s="48"/>
      <c r="BA102" s="48"/>
      <c r="BB102" s="211"/>
      <c r="BC102" s="211"/>
      <c r="BD102" s="212"/>
      <c r="BE102" s="47"/>
      <c r="BF102" s="48"/>
      <c r="BG102" s="49"/>
      <c r="BH102" s="48"/>
      <c r="BI102" s="55"/>
      <c r="BJ102" s="48"/>
      <c r="BK102" s="57"/>
      <c r="BL102" s="57"/>
      <c r="BM102" s="58"/>
      <c r="BN102" s="59"/>
      <c r="BO102" s="59"/>
      <c r="BP102" s="58"/>
      <c r="BQ102" s="58"/>
      <c r="BS102" s="60"/>
      <c r="BT102" s="61"/>
      <c r="BU102" s="61"/>
      <c r="BV102" s="61"/>
      <c r="BZ102" s="60"/>
      <c r="CA102" s="61"/>
      <c r="CB102" s="61"/>
    </row>
    <row r="103" spans="1:82" ht="12.75" customHeight="1">
      <c r="A103" s="228"/>
      <c r="B103" s="230"/>
      <c r="C103" s="231"/>
      <c r="D103" s="231"/>
      <c r="E103" s="231"/>
      <c r="F103" s="231"/>
      <c r="G103" s="232"/>
      <c r="H103" s="9" t="s">
        <v>23</v>
      </c>
      <c r="I103" s="9"/>
      <c r="J103" s="128"/>
      <c r="K103" s="236" t="str">
        <f>IF($J103&lt;&gt;"",IF($AF103="0-",AP103,IF($AF103="+0",AV103,IF($AF103="+-",BB103,AJ103))),"")</f>
        <v/>
      </c>
      <c r="L103" s="238" t="str">
        <f>IF($J103&lt;&gt;"",IF($AF103="0-",AQ103,IF($AF103="+0",AW103,IF($AF103="+-",BC103,AK103))),"")</f>
        <v/>
      </c>
      <c r="M103" s="236" t="str">
        <f>IF($J103&lt;&gt;"",IF($AF103="0-",AR103,IF($AF103="+0",AX103,IF($AF103="+-",BD103,AL103))),"")</f>
        <v/>
      </c>
      <c r="N103" s="10"/>
      <c r="O103" s="6"/>
      <c r="P103" s="6"/>
      <c r="Q103" s="6"/>
      <c r="R103" s="6"/>
      <c r="S103" s="6"/>
      <c r="T103" s="6"/>
      <c r="U103" s="65"/>
      <c r="V103" s="65"/>
      <c r="W103" s="65"/>
      <c r="X103" s="65"/>
      <c r="Y103" s="6"/>
      <c r="Z103" s="6"/>
      <c r="AA103" s="6"/>
      <c r="AB103" s="65"/>
      <c r="AC103" s="144"/>
      <c r="AD103" s="55"/>
      <c r="AE103" s="63"/>
      <c r="AF103" s="256"/>
      <c r="AG103" s="250" t="str">
        <f>IF(AF103&lt;&gt;"",VLOOKUP(AF103,$AH$13:$AI$16,2),"")</f>
        <v/>
      </c>
      <c r="AH103"/>
      <c r="AI103"/>
      <c r="AJ103" s="50">
        <f>IF(AN103&gt;=12,DATEDIF(BK103,BN103,"y")+1,DATEDIF(BK103,BN103,"y"))</f>
        <v>0</v>
      </c>
      <c r="AK103" s="50">
        <f>IF(AN103&gt;=12,AN103-12,AN103)</f>
        <v>0</v>
      </c>
      <c r="AL103" s="51" t="str">
        <f>IF(AO103&lt;=15,"半",0)</f>
        <v>半</v>
      </c>
      <c r="AM103" s="47">
        <f>DATEDIF(BK103,BN103,"y")</f>
        <v>0</v>
      </c>
      <c r="AN103" s="48">
        <f>IF(AO103&gt;=16,DATEDIF(BK103,BN103,"ym")+1,DATEDIF(BK103,BN103,"ym"))</f>
        <v>0</v>
      </c>
      <c r="AO103" s="49">
        <f>DATEDIF(BK103,BN103,"md")</f>
        <v>14</v>
      </c>
      <c r="AP103" s="50" t="e">
        <f>IF(AT103&gt;=12,DATEDIF(BK103,BO103,"y")+1,DATEDIF(BK103,BO103,"y"))</f>
        <v>#NUM!</v>
      </c>
      <c r="AQ103" s="50" t="e">
        <f>IF(AT103&gt;=12,AT103-12,AT103)</f>
        <v>#NUM!</v>
      </c>
      <c r="AR103" s="51" t="e">
        <f>IF(AU103&lt;=15,"半",0)</f>
        <v>#NUM!</v>
      </c>
      <c r="AS103" s="47" t="e">
        <f>DATEDIF(BK103,BO103,"y")</f>
        <v>#NUM!</v>
      </c>
      <c r="AT103" s="48" t="e">
        <f>IF(AU103&gt;=16,DATEDIF(BK103,BO103,"ym")+1,DATEDIF(BK103,BO103,"ym"))</f>
        <v>#NUM!</v>
      </c>
      <c r="AU103" s="49" t="e">
        <f>DATEDIF(BK103,BO103,"md")</f>
        <v>#NUM!</v>
      </c>
      <c r="AV103" s="50" t="e">
        <f>IF(AZ103&gt;=12,DATEDIF(BL103,BN103,"y")+1,DATEDIF(BL103,BN103,"y"))</f>
        <v>#NUM!</v>
      </c>
      <c r="AW103" s="50" t="e">
        <f>IF(AZ103&gt;=12,AZ103-12,AZ103)</f>
        <v>#NUM!</v>
      </c>
      <c r="AX103" s="51" t="e">
        <f>IF(BA103&lt;=15,"半",0)</f>
        <v>#NUM!</v>
      </c>
      <c r="AY103" s="47" t="e">
        <f>DATEDIF(BL103,BN103,"y")</f>
        <v>#NUM!</v>
      </c>
      <c r="AZ103" s="48" t="e">
        <f>IF(BA103&gt;=16,DATEDIF(BL103,BN103,"ym")+1,DATEDIF(BL103,BN103,"ym"))</f>
        <v>#NUM!</v>
      </c>
      <c r="BA103" s="48" t="e">
        <f>DATEDIF(BL103,BN103,"md")</f>
        <v>#NUM!</v>
      </c>
      <c r="BB103" s="50" t="e">
        <f>IF(BF103&gt;=12,DATEDIF(BL103,BO103,"y")+1,DATEDIF(BL103,BO103,"y"))</f>
        <v>#NUM!</v>
      </c>
      <c r="BC103" s="50" t="e">
        <f>IF(BF103&gt;=12,BF103-12,BF103)</f>
        <v>#NUM!</v>
      </c>
      <c r="BD103" s="51" t="e">
        <f>IF(BG103&lt;=15,"半",0)</f>
        <v>#NUM!</v>
      </c>
      <c r="BE103" s="47" t="e">
        <f>DATEDIF(BL103,BO103,"y")</f>
        <v>#NUM!</v>
      </c>
      <c r="BF103" s="48" t="e">
        <f>IF(BG103&gt;=16,DATEDIF(BL103,BO103,"ym")+1,DATEDIF(BL103,BO103,"ym"))</f>
        <v>#NUM!</v>
      </c>
      <c r="BG103" s="49" t="e">
        <f>DATEDIF(BL103,BO103,"md")</f>
        <v>#NUM!</v>
      </c>
      <c r="BH103" s="48"/>
      <c r="BI103" s="55">
        <f>IF(J104="現在",$AG$6,J104)</f>
        <v>0</v>
      </c>
      <c r="BJ103" s="48">
        <v>20</v>
      </c>
      <c r="BK103" s="57">
        <f>IF(DAY(J103)&lt;=15,J103-DAY(J103)+1,J103-DAY(J103)+16)</f>
        <v>1</v>
      </c>
      <c r="BL103" s="57">
        <f>IF(DAY(BK103)=1,BK103+15,BU103)</f>
        <v>16</v>
      </c>
      <c r="BM103" s="58"/>
      <c r="BN103" s="139">
        <f>IF(CD103&gt;=16,CB103,IF(J104="現在",$AG$6-CD103+15,J104-CD103+15))</f>
        <v>15</v>
      </c>
      <c r="BO103" s="59">
        <f>IF(DAY(BN103)=15,BN103-DAY(BN103),BN103-DAY(BN103)+15)</f>
        <v>0</v>
      </c>
      <c r="BP103" s="58"/>
      <c r="BQ103" s="58"/>
      <c r="BR103" s="56">
        <f>YEAR(J103)</f>
        <v>1900</v>
      </c>
      <c r="BS103" s="60">
        <f>MONTH(J103)+1</f>
        <v>2</v>
      </c>
      <c r="BT103" s="61" t="str">
        <f>CONCATENATE(BR103,"/",BS103,"/",1)</f>
        <v>1900/2/1</v>
      </c>
      <c r="BU103" s="61">
        <f t="shared" si="0"/>
        <v>32</v>
      </c>
      <c r="BV103" s="61">
        <f>BT103-1</f>
        <v>31</v>
      </c>
      <c r="BW103" s="56">
        <f t="shared" si="1"/>
        <v>31</v>
      </c>
      <c r="BX103" s="56">
        <f>DAY(J103)</f>
        <v>0</v>
      </c>
      <c r="BY103" s="56">
        <f>YEAR(BI103)</f>
        <v>1900</v>
      </c>
      <c r="BZ103" s="60">
        <f>IF(MONTH(BI103)=12,MONTH(BI103)-12+1,MONTH(BI103)+1)</f>
        <v>2</v>
      </c>
      <c r="CA103" s="61" t="str">
        <f>IF(BZ103=1,CONCATENATE(BY103+1,"/",BZ103,"/",1),CONCATENATE(BY103,"/",BZ103,"/",1))</f>
        <v>1900/2/1</v>
      </c>
      <c r="CB103" s="61">
        <f t="shared" si="2"/>
        <v>31</v>
      </c>
      <c r="CC103" s="56">
        <f t="shared" si="3"/>
        <v>31</v>
      </c>
      <c r="CD103" s="56">
        <f>DAY(BI103)</f>
        <v>0</v>
      </c>
    </row>
    <row r="104" spans="1:82" ht="12.75" customHeight="1">
      <c r="A104" s="229"/>
      <c r="B104" s="233"/>
      <c r="C104" s="234"/>
      <c r="D104" s="234"/>
      <c r="E104" s="234"/>
      <c r="F104" s="234"/>
      <c r="G104" s="235"/>
      <c r="H104" s="2" t="s">
        <v>24</v>
      </c>
      <c r="I104" s="2"/>
      <c r="J104" s="127"/>
      <c r="K104" s="237"/>
      <c r="L104" s="239"/>
      <c r="M104" s="237"/>
      <c r="N104" s="10"/>
      <c r="O104" s="6"/>
      <c r="P104" s="6"/>
      <c r="Q104" s="6"/>
      <c r="R104" s="6"/>
      <c r="S104" s="6"/>
      <c r="T104" s="6"/>
      <c r="U104" s="65"/>
      <c r="V104" s="65"/>
      <c r="W104" s="65"/>
      <c r="X104" s="65"/>
      <c r="Y104" s="6"/>
      <c r="Z104" s="6"/>
      <c r="AA104" s="6"/>
      <c r="AB104" s="65"/>
      <c r="AC104" s="144"/>
      <c r="AD104" s="55"/>
      <c r="AE104" s="63"/>
      <c r="AF104" s="257"/>
      <c r="AG104" s="251"/>
      <c r="AH104"/>
      <c r="AI104"/>
      <c r="AJ104" s="211"/>
      <c r="AK104" s="211"/>
      <c r="AL104" s="212"/>
      <c r="AM104" s="47"/>
      <c r="AN104" s="48"/>
      <c r="AO104" s="49"/>
      <c r="AP104" s="211"/>
      <c r="AQ104" s="211"/>
      <c r="AR104" s="212"/>
      <c r="AS104" s="47"/>
      <c r="AT104" s="48"/>
      <c r="AU104" s="49"/>
      <c r="AV104" s="211"/>
      <c r="AW104" s="211"/>
      <c r="AX104" s="212"/>
      <c r="AY104" s="47"/>
      <c r="AZ104" s="48"/>
      <c r="BA104" s="48"/>
      <c r="BB104" s="211"/>
      <c r="BC104" s="211"/>
      <c r="BD104" s="212"/>
      <c r="BE104" s="47"/>
      <c r="BF104" s="48"/>
      <c r="BG104" s="49"/>
      <c r="BH104" s="48"/>
      <c r="BI104" s="55"/>
      <c r="BJ104" s="48"/>
      <c r="BK104" s="57"/>
      <c r="BL104" s="57"/>
      <c r="BM104" s="58"/>
      <c r="BN104" s="59"/>
      <c r="BO104" s="59"/>
      <c r="BP104" s="58"/>
      <c r="BQ104" s="58"/>
      <c r="BS104" s="60"/>
      <c r="BT104" s="61"/>
      <c r="BU104" s="61"/>
      <c r="BV104" s="61"/>
      <c r="BZ104" s="60"/>
      <c r="CA104" s="61"/>
      <c r="CB104" s="61"/>
    </row>
    <row r="105" spans="1:82" ht="12.75" customHeight="1">
      <c r="A105" s="228"/>
      <c r="B105" s="230"/>
      <c r="C105" s="231"/>
      <c r="D105" s="231"/>
      <c r="E105" s="231"/>
      <c r="F105" s="231"/>
      <c r="G105" s="232"/>
      <c r="H105" s="9" t="s">
        <v>23</v>
      </c>
      <c r="I105" s="9"/>
      <c r="J105" s="128"/>
      <c r="K105" s="236" t="str">
        <f>IF($J105&lt;&gt;"",IF($AF105="0-",AP105,IF($AF105="+0",AV105,IF($AF105="+-",BB105,AJ105))),"")</f>
        <v/>
      </c>
      <c r="L105" s="238" t="str">
        <f>IF($J105&lt;&gt;"",IF($AF105="0-",AQ105,IF($AF105="+0",AW105,IF($AF105="+-",BC105,AK105))),"")</f>
        <v/>
      </c>
      <c r="M105" s="236" t="str">
        <f>IF($J105&lt;&gt;"",IF($AF105="0-",AR105,IF($AF105="+0",AX105,IF($AF105="+-",BD105,AL105))),"")</f>
        <v/>
      </c>
      <c r="N105" s="105"/>
      <c r="O105" s="106"/>
      <c r="P105" s="308" t="s">
        <v>140</v>
      </c>
      <c r="Q105" s="309"/>
      <c r="R105" s="309"/>
      <c r="S105" s="309"/>
      <c r="T105" s="309"/>
      <c r="U105" s="310" t="s">
        <v>83</v>
      </c>
      <c r="V105" s="311"/>
      <c r="W105" s="308" t="s">
        <v>140</v>
      </c>
      <c r="X105" s="309"/>
      <c r="Y105" s="309"/>
      <c r="Z105" s="309"/>
      <c r="AA105" s="309"/>
      <c r="AB105" s="310" t="s">
        <v>83</v>
      </c>
      <c r="AC105" s="312"/>
      <c r="AD105" s="214"/>
      <c r="AE105" s="63"/>
      <c r="AF105" s="256"/>
      <c r="AG105" s="250" t="str">
        <f>IF(AF105&lt;&gt;"",VLOOKUP(AF105,$AH$13:$AI$16,2),"")</f>
        <v/>
      </c>
      <c r="AH105"/>
      <c r="AI105"/>
      <c r="AJ105" s="50">
        <f>IF(AN105&gt;=12,DATEDIF(BK105,BN105,"y")+1,DATEDIF(BK105,BN105,"y"))</f>
        <v>0</v>
      </c>
      <c r="AK105" s="50">
        <f>IF(AN105&gt;=12,AN105-12,AN105)</f>
        <v>0</v>
      </c>
      <c r="AL105" s="51" t="str">
        <f>IF(AO105&lt;=15,"半",0)</f>
        <v>半</v>
      </c>
      <c r="AM105" s="47">
        <f>DATEDIF(BK105,BN105,"y")</f>
        <v>0</v>
      </c>
      <c r="AN105" s="48">
        <f>IF(AO105&gt;=16,DATEDIF(BK105,BN105,"ym")+1,DATEDIF(BK105,BN105,"ym"))</f>
        <v>0</v>
      </c>
      <c r="AO105" s="49">
        <f>DATEDIF(BK105,BN105,"md")</f>
        <v>14</v>
      </c>
      <c r="AP105" s="50" t="e">
        <f>IF(AT105&gt;=12,DATEDIF(BK105,BO105,"y")+1,DATEDIF(BK105,BO105,"y"))</f>
        <v>#NUM!</v>
      </c>
      <c r="AQ105" s="50" t="e">
        <f>IF(AT105&gt;=12,AT105-12,AT105)</f>
        <v>#NUM!</v>
      </c>
      <c r="AR105" s="51" t="e">
        <f>IF(AU105&lt;=15,"半",0)</f>
        <v>#NUM!</v>
      </c>
      <c r="AS105" s="47" t="e">
        <f>DATEDIF(BK105,BO105,"y")</f>
        <v>#NUM!</v>
      </c>
      <c r="AT105" s="48" t="e">
        <f>IF(AU105&gt;=16,DATEDIF(BK105,BO105,"ym")+1,DATEDIF(BK105,BO105,"ym"))</f>
        <v>#NUM!</v>
      </c>
      <c r="AU105" s="49" t="e">
        <f>DATEDIF(BK105,BO105,"md")</f>
        <v>#NUM!</v>
      </c>
      <c r="AV105" s="50" t="e">
        <f>IF(AZ105&gt;=12,DATEDIF(BL105,BN105,"y")+1,DATEDIF(BL105,BN105,"y"))</f>
        <v>#NUM!</v>
      </c>
      <c r="AW105" s="50" t="e">
        <f>IF(AZ105&gt;=12,AZ105-12,AZ105)</f>
        <v>#NUM!</v>
      </c>
      <c r="AX105" s="51" t="e">
        <f>IF(BA105&lt;=15,"半",0)</f>
        <v>#NUM!</v>
      </c>
      <c r="AY105" s="47" t="e">
        <f>DATEDIF(BL105,BN105,"y")</f>
        <v>#NUM!</v>
      </c>
      <c r="AZ105" s="48" t="e">
        <f>IF(BA105&gt;=16,DATEDIF(BL105,BN105,"ym")+1,DATEDIF(BL105,BN105,"ym"))</f>
        <v>#NUM!</v>
      </c>
      <c r="BA105" s="48" t="e">
        <f>DATEDIF(BL105,BN105,"md")</f>
        <v>#NUM!</v>
      </c>
      <c r="BB105" s="50" t="e">
        <f>IF(BF105&gt;=12,DATEDIF(BL105,BO105,"y")+1,DATEDIF(BL105,BO105,"y"))</f>
        <v>#NUM!</v>
      </c>
      <c r="BC105" s="50" t="e">
        <f>IF(BF105&gt;=12,BF105-12,BF105)</f>
        <v>#NUM!</v>
      </c>
      <c r="BD105" s="51" t="e">
        <f>IF(BG105&lt;=15,"半",0)</f>
        <v>#NUM!</v>
      </c>
      <c r="BE105" s="47" t="e">
        <f>DATEDIF(BL105,BO105,"y")</f>
        <v>#NUM!</v>
      </c>
      <c r="BF105" s="48" t="e">
        <f>IF(BG105&gt;=16,DATEDIF(BL105,BO105,"ym")+1,DATEDIF(BL105,BO105,"ym"))</f>
        <v>#NUM!</v>
      </c>
      <c r="BG105" s="49" t="e">
        <f>DATEDIF(BL105,BO105,"md")</f>
        <v>#NUM!</v>
      </c>
      <c r="BH105" s="48"/>
      <c r="BI105" s="55">
        <f>IF(J106="現在",$AG$6,J106)</f>
        <v>0</v>
      </c>
      <c r="BJ105" s="48">
        <v>21</v>
      </c>
      <c r="BK105" s="57">
        <f>IF(DAY(J105)&lt;=15,J105-DAY(J105)+1,J105-DAY(J105)+16)</f>
        <v>1</v>
      </c>
      <c r="BL105" s="57">
        <f>IF(DAY(BK105)=1,BK105+15,BU105)</f>
        <v>16</v>
      </c>
      <c r="BM105" s="58"/>
      <c r="BN105" s="139">
        <f>IF(CD105&gt;=16,CB105,IF(J106="現在",$AG$6-CD105+15,J106-CD105+15))</f>
        <v>15</v>
      </c>
      <c r="BO105" s="59">
        <f>IF(DAY(BN105)=15,BN105-DAY(BN105),BN105-DAY(BN105)+15)</f>
        <v>0</v>
      </c>
      <c r="BP105" s="58"/>
      <c r="BQ105" s="58"/>
      <c r="BR105" s="56">
        <f>YEAR(J105)</f>
        <v>1900</v>
      </c>
      <c r="BS105" s="60">
        <f>MONTH(J105)+1</f>
        <v>2</v>
      </c>
      <c r="BT105" s="61" t="str">
        <f>CONCATENATE(BR105,"/",BS105,"/",1)</f>
        <v>1900/2/1</v>
      </c>
      <c r="BU105" s="61">
        <f t="shared" si="0"/>
        <v>32</v>
      </c>
      <c r="BV105" s="61">
        <f>BT105-1</f>
        <v>31</v>
      </c>
      <c r="BW105" s="56">
        <f t="shared" si="1"/>
        <v>31</v>
      </c>
      <c r="BX105" s="56">
        <f>DAY(J105)</f>
        <v>0</v>
      </c>
      <c r="BY105" s="56">
        <f>YEAR(BI105)</f>
        <v>1900</v>
      </c>
      <c r="BZ105" s="60">
        <f>IF(MONTH(BI105)=12,MONTH(BI105)-12+1,MONTH(BI105)+1)</f>
        <v>2</v>
      </c>
      <c r="CA105" s="61" t="str">
        <f>IF(BZ105=1,CONCATENATE(BY105+1,"/",BZ105,"/",1),CONCATENATE(BY105,"/",BZ105,"/",1))</f>
        <v>1900/2/1</v>
      </c>
      <c r="CB105" s="61">
        <f t="shared" si="2"/>
        <v>31</v>
      </c>
      <c r="CC105" s="56">
        <f t="shared" si="3"/>
        <v>31</v>
      </c>
      <c r="CD105" s="56">
        <f>DAY(BI105)</f>
        <v>0</v>
      </c>
    </row>
    <row r="106" spans="1:82" ht="12.75" customHeight="1">
      <c r="A106" s="229"/>
      <c r="B106" s="233"/>
      <c r="C106" s="234"/>
      <c r="D106" s="234"/>
      <c r="E106" s="234"/>
      <c r="F106" s="234"/>
      <c r="G106" s="235"/>
      <c r="H106" s="2" t="s">
        <v>24</v>
      </c>
      <c r="I106" s="2"/>
      <c r="J106" s="127"/>
      <c r="K106" s="237"/>
      <c r="L106" s="239"/>
      <c r="M106" s="237"/>
      <c r="N106" s="313" t="s">
        <v>121</v>
      </c>
      <c r="O106" s="243"/>
      <c r="P106" s="314" t="s">
        <v>66</v>
      </c>
      <c r="Q106" s="315"/>
      <c r="R106" s="316" t="s">
        <v>119</v>
      </c>
      <c r="S106" s="317"/>
      <c r="T106" s="317"/>
      <c r="U106" s="317"/>
      <c r="V106" s="318"/>
      <c r="W106" s="314" t="s">
        <v>66</v>
      </c>
      <c r="X106" s="315"/>
      <c r="Y106" s="316" t="s">
        <v>119</v>
      </c>
      <c r="Z106" s="317"/>
      <c r="AA106" s="317"/>
      <c r="AB106" s="317"/>
      <c r="AC106" s="322"/>
      <c r="AD106" s="214"/>
      <c r="AE106" s="63"/>
      <c r="AF106" s="257"/>
      <c r="AG106" s="251"/>
      <c r="AH106"/>
      <c r="AI106"/>
      <c r="AJ106" s="211"/>
      <c r="AK106" s="211"/>
      <c r="AL106" s="212"/>
      <c r="AM106" s="47"/>
      <c r="AN106" s="48"/>
      <c r="AO106" s="49"/>
      <c r="AP106" s="211"/>
      <c r="AQ106" s="211"/>
      <c r="AR106" s="212"/>
      <c r="AS106" s="47"/>
      <c r="AT106" s="48"/>
      <c r="AU106" s="49"/>
      <c r="AV106" s="211"/>
      <c r="AW106" s="211"/>
      <c r="AX106" s="212"/>
      <c r="AY106" s="47"/>
      <c r="AZ106" s="48"/>
      <c r="BA106" s="48"/>
      <c r="BB106" s="211"/>
      <c r="BC106" s="211"/>
      <c r="BD106" s="212"/>
      <c r="BE106" s="47"/>
      <c r="BF106" s="48"/>
      <c r="BG106" s="49"/>
      <c r="BH106" s="48"/>
      <c r="BI106" s="55"/>
      <c r="BJ106" s="48"/>
      <c r="BK106" s="57"/>
      <c r="BL106" s="57"/>
      <c r="BM106" s="58"/>
      <c r="BN106" s="59"/>
      <c r="BO106" s="59"/>
      <c r="BP106" s="58"/>
      <c r="BQ106" s="58"/>
      <c r="BS106" s="60"/>
      <c r="BT106" s="61"/>
      <c r="BU106" s="61"/>
      <c r="BV106" s="61"/>
      <c r="BZ106" s="60"/>
      <c r="CA106" s="61"/>
      <c r="CB106" s="61"/>
    </row>
    <row r="107" spans="1:82" ht="12.75" customHeight="1">
      <c r="A107" s="228"/>
      <c r="B107" s="230"/>
      <c r="C107" s="231"/>
      <c r="D107" s="231"/>
      <c r="E107" s="231"/>
      <c r="F107" s="231"/>
      <c r="G107" s="232"/>
      <c r="H107" s="9" t="s">
        <v>23</v>
      </c>
      <c r="I107" s="9"/>
      <c r="J107" s="128"/>
      <c r="K107" s="236" t="str">
        <f>IF($J107&lt;&gt;"",IF($AF107="0-",AP107,IF($AF107="+0",AV107,IF($AF107="+-",BB107,AJ107))),"")</f>
        <v/>
      </c>
      <c r="L107" s="238" t="str">
        <f>IF($J107&lt;&gt;"",IF($AF107="0-",AQ107,IF($AF107="+0",AW107,IF($AF107="+-",BC107,AK107))),"")</f>
        <v/>
      </c>
      <c r="M107" s="236" t="str">
        <f>IF($J107&lt;&gt;"",IF($AF107="0-",AR107,IF($AF107="+0",AX107,IF($AF107="+-",BD107,AL107))),"")</f>
        <v/>
      </c>
      <c r="N107" s="313"/>
      <c r="O107" s="243"/>
      <c r="P107" s="266"/>
      <c r="Q107" s="267"/>
      <c r="R107" s="319"/>
      <c r="S107" s="320"/>
      <c r="T107" s="320"/>
      <c r="U107" s="320"/>
      <c r="V107" s="321"/>
      <c r="W107" s="266"/>
      <c r="X107" s="267"/>
      <c r="Y107" s="319"/>
      <c r="Z107" s="320"/>
      <c r="AA107" s="320"/>
      <c r="AB107" s="320"/>
      <c r="AC107" s="323"/>
      <c r="AD107" s="99"/>
      <c r="AE107" s="63"/>
      <c r="AF107" s="256"/>
      <c r="AG107" s="250" t="str">
        <f>IF(AF107&lt;&gt;"",VLOOKUP(AF107,$AH$13:$AI$16,2),"")</f>
        <v/>
      </c>
      <c r="AH107"/>
      <c r="AI107"/>
      <c r="AJ107" s="50">
        <f>IF(AN107&gt;=12,DATEDIF(BK107,BN107,"y")+1,DATEDIF(BK107,BN107,"y"))</f>
        <v>0</v>
      </c>
      <c r="AK107" s="50">
        <f>IF(AN107&gt;=12,AN107-12,AN107)</f>
        <v>0</v>
      </c>
      <c r="AL107" s="51" t="str">
        <f>IF(AO107&lt;=15,"半",0)</f>
        <v>半</v>
      </c>
      <c r="AM107" s="47">
        <f>DATEDIF(BK107,BN107,"y")</f>
        <v>0</v>
      </c>
      <c r="AN107" s="48">
        <f>IF(AO107&gt;=16,DATEDIF(BK107,BN107,"ym")+1,DATEDIF(BK107,BN107,"ym"))</f>
        <v>0</v>
      </c>
      <c r="AO107" s="49">
        <f>DATEDIF(BK107,BN107,"md")</f>
        <v>14</v>
      </c>
      <c r="AP107" s="50" t="e">
        <f>IF(AT107&gt;=12,DATEDIF(BK107,BO107,"y")+1,DATEDIF(BK107,BO107,"y"))</f>
        <v>#NUM!</v>
      </c>
      <c r="AQ107" s="50" t="e">
        <f>IF(AT107&gt;=12,AT107-12,AT107)</f>
        <v>#NUM!</v>
      </c>
      <c r="AR107" s="51" t="e">
        <f>IF(AU107&lt;=15,"半",0)</f>
        <v>#NUM!</v>
      </c>
      <c r="AS107" s="47" t="e">
        <f>DATEDIF(BK107,BO107,"y")</f>
        <v>#NUM!</v>
      </c>
      <c r="AT107" s="48" t="e">
        <f>IF(AU107&gt;=16,DATEDIF(BK107,BO107,"ym")+1,DATEDIF(BK107,BO107,"ym"))</f>
        <v>#NUM!</v>
      </c>
      <c r="AU107" s="49" t="e">
        <f>DATEDIF(BK107,BO107,"md")</f>
        <v>#NUM!</v>
      </c>
      <c r="AV107" s="50" t="e">
        <f>IF(AZ107&gt;=12,DATEDIF(BL107,BN107,"y")+1,DATEDIF(BL107,BN107,"y"))</f>
        <v>#NUM!</v>
      </c>
      <c r="AW107" s="50" t="e">
        <f>IF(AZ107&gt;=12,AZ107-12,AZ107)</f>
        <v>#NUM!</v>
      </c>
      <c r="AX107" s="51" t="e">
        <f>IF(BA107&lt;=15,"半",0)</f>
        <v>#NUM!</v>
      </c>
      <c r="AY107" s="47" t="e">
        <f>DATEDIF(BL107,BN107,"y")</f>
        <v>#NUM!</v>
      </c>
      <c r="AZ107" s="48" t="e">
        <f>IF(BA107&gt;=16,DATEDIF(BL107,BN107,"ym")+1,DATEDIF(BL107,BN107,"ym"))</f>
        <v>#NUM!</v>
      </c>
      <c r="BA107" s="48" t="e">
        <f>DATEDIF(BL107,BN107,"md")</f>
        <v>#NUM!</v>
      </c>
      <c r="BB107" s="50" t="e">
        <f>IF(BF107&gt;=12,DATEDIF(BL107,BO107,"y")+1,DATEDIF(BL107,BO107,"y"))</f>
        <v>#NUM!</v>
      </c>
      <c r="BC107" s="50" t="e">
        <f>IF(BF107&gt;=12,BF107-12,BF107)</f>
        <v>#NUM!</v>
      </c>
      <c r="BD107" s="51" t="e">
        <f>IF(BG107&lt;=15,"半",0)</f>
        <v>#NUM!</v>
      </c>
      <c r="BE107" s="47" t="e">
        <f>DATEDIF(BL107,BO107,"y")</f>
        <v>#NUM!</v>
      </c>
      <c r="BF107" s="48" t="e">
        <f>IF(BG107&gt;=16,DATEDIF(BL107,BO107,"ym")+1,DATEDIF(BL107,BO107,"ym"))</f>
        <v>#NUM!</v>
      </c>
      <c r="BG107" s="49" t="e">
        <f>DATEDIF(BL107,BO107,"md")</f>
        <v>#NUM!</v>
      </c>
      <c r="BH107" s="48"/>
      <c r="BI107" s="55">
        <f>IF(J108="現在",$AG$6,J108)</f>
        <v>0</v>
      </c>
      <c r="BJ107" s="48">
        <v>22</v>
      </c>
      <c r="BK107" s="57">
        <f>IF(DAY(J107)&lt;=15,J107-DAY(J107)+1,J107-DAY(J107)+16)</f>
        <v>1</v>
      </c>
      <c r="BL107" s="57">
        <f>IF(DAY(BK107)=1,BK107+15,BU107)</f>
        <v>16</v>
      </c>
      <c r="BM107" s="58"/>
      <c r="BN107" s="139">
        <f>IF(CD107&gt;=16,CB107,IF(J108="現在",$AG$6-CD107+15,J108-CD107+15))</f>
        <v>15</v>
      </c>
      <c r="BO107" s="59">
        <f>IF(DAY(BN107)=15,BN107-DAY(BN107),BN107-DAY(BN107)+15)</f>
        <v>0</v>
      </c>
      <c r="BP107" s="58"/>
      <c r="BQ107" s="58"/>
      <c r="BR107" s="56">
        <f>YEAR(J107)</f>
        <v>1900</v>
      </c>
      <c r="BS107" s="60">
        <f>MONTH(J107)+1</f>
        <v>2</v>
      </c>
      <c r="BT107" s="61" t="str">
        <f>CONCATENATE(BR107,"/",BS107,"/",1)</f>
        <v>1900/2/1</v>
      </c>
      <c r="BU107" s="61">
        <f t="shared" si="0"/>
        <v>32</v>
      </c>
      <c r="BV107" s="61">
        <f>BT107-1</f>
        <v>31</v>
      </c>
      <c r="BW107" s="56">
        <f t="shared" si="1"/>
        <v>31</v>
      </c>
      <c r="BX107" s="56">
        <f>DAY(J107)</f>
        <v>0</v>
      </c>
      <c r="BY107" s="56">
        <f>YEAR(BI107)</f>
        <v>1900</v>
      </c>
      <c r="BZ107" s="60">
        <f>IF(MONTH(BI107)=12,MONTH(BI107)-12+1,MONTH(BI107)+1)</f>
        <v>2</v>
      </c>
      <c r="CA107" s="61" t="str">
        <f>IF(BZ107=1,CONCATENATE(BY107+1,"/",BZ107,"/",1),CONCATENATE(BY107,"/",BZ107,"/",1))</f>
        <v>1900/2/1</v>
      </c>
      <c r="CB107" s="61">
        <f t="shared" si="2"/>
        <v>31</v>
      </c>
      <c r="CC107" s="56">
        <f t="shared" si="3"/>
        <v>31</v>
      </c>
      <c r="CD107" s="56">
        <f>DAY(BI107)</f>
        <v>0</v>
      </c>
    </row>
    <row r="108" spans="1:82" ht="12.75" customHeight="1">
      <c r="A108" s="229"/>
      <c r="B108" s="233"/>
      <c r="C108" s="234"/>
      <c r="D108" s="234"/>
      <c r="E108" s="234"/>
      <c r="F108" s="234"/>
      <c r="G108" s="235"/>
      <c r="H108" s="2" t="s">
        <v>24</v>
      </c>
      <c r="I108" s="2"/>
      <c r="J108" s="127"/>
      <c r="K108" s="237"/>
      <c r="L108" s="239"/>
      <c r="M108" s="237"/>
      <c r="N108" s="313"/>
      <c r="O108" s="243"/>
      <c r="P108" s="264" t="s">
        <v>53</v>
      </c>
      <c r="Q108" s="265"/>
      <c r="R108" s="285" t="s">
        <v>119</v>
      </c>
      <c r="S108" s="286"/>
      <c r="T108" s="286"/>
      <c r="U108" s="286"/>
      <c r="V108" s="222" t="s">
        <v>139</v>
      </c>
      <c r="W108" s="264" t="s">
        <v>53</v>
      </c>
      <c r="X108" s="265"/>
      <c r="Y108" s="285" t="s">
        <v>119</v>
      </c>
      <c r="Z108" s="286"/>
      <c r="AA108" s="286"/>
      <c r="AB108" s="286"/>
      <c r="AC108" s="223" t="s">
        <v>139</v>
      </c>
      <c r="AD108" s="100"/>
      <c r="AE108" s="63"/>
      <c r="AF108" s="257"/>
      <c r="AG108" s="251"/>
      <c r="AH108"/>
      <c r="AI108"/>
      <c r="AJ108" s="211"/>
      <c r="AK108" s="211"/>
      <c r="AL108" s="212"/>
      <c r="AM108" s="47"/>
      <c r="AN108" s="48"/>
      <c r="AO108" s="49"/>
      <c r="AP108" s="211"/>
      <c r="AQ108" s="211"/>
      <c r="AR108" s="212"/>
      <c r="AS108" s="47"/>
      <c r="AT108" s="48"/>
      <c r="AU108" s="49"/>
      <c r="AV108" s="211"/>
      <c r="AW108" s="211"/>
      <c r="AX108" s="212"/>
      <c r="AY108" s="47"/>
      <c r="AZ108" s="48"/>
      <c r="BA108" s="48"/>
      <c r="BB108" s="211"/>
      <c r="BC108" s="211"/>
      <c r="BD108" s="212"/>
      <c r="BE108" s="47"/>
      <c r="BF108" s="48"/>
      <c r="BG108" s="49"/>
      <c r="BH108" s="48"/>
      <c r="BI108" s="55"/>
      <c r="BJ108" s="48"/>
      <c r="BK108" s="57"/>
      <c r="BL108" s="57"/>
      <c r="BM108" s="58"/>
      <c r="BN108" s="59"/>
      <c r="BO108" s="59"/>
      <c r="BP108" s="58"/>
      <c r="BQ108" s="58"/>
      <c r="BS108" s="60"/>
      <c r="BT108" s="61"/>
      <c r="BU108" s="61"/>
      <c r="BV108" s="61"/>
      <c r="BZ108" s="60"/>
      <c r="CA108" s="61"/>
      <c r="CB108" s="61"/>
    </row>
    <row r="109" spans="1:82" ht="12.75" customHeight="1">
      <c r="A109" s="228"/>
      <c r="B109" s="230"/>
      <c r="C109" s="231"/>
      <c r="D109" s="231"/>
      <c r="E109" s="231"/>
      <c r="F109" s="231"/>
      <c r="G109" s="232"/>
      <c r="H109" s="9" t="s">
        <v>23</v>
      </c>
      <c r="I109" s="9"/>
      <c r="J109" s="128"/>
      <c r="K109" s="236" t="str">
        <f>IF($J109&lt;&gt;"",IF($AF109="0-",AP109,IF($AF109="+0",AV109,IF($AF109="+-",BB109,AJ109))),"")</f>
        <v/>
      </c>
      <c r="L109" s="238" t="str">
        <f>IF($J109&lt;&gt;"",IF($AF109="0-",AQ109,IF($AF109="+0",AW109,IF($AF109="+-",BC109,AK109))),"")</f>
        <v/>
      </c>
      <c r="M109" s="236" t="str">
        <f>IF($J109&lt;&gt;"",IF($AF109="0-",AR109,IF($AF109="+0",AX109,IF($AF109="+-",BD109,AL109))),"")</f>
        <v/>
      </c>
      <c r="N109" s="313"/>
      <c r="O109" s="243"/>
      <c r="P109" s="266"/>
      <c r="Q109" s="267"/>
      <c r="R109" s="287"/>
      <c r="S109" s="288"/>
      <c r="T109" s="288"/>
      <c r="U109" s="288"/>
      <c r="V109" s="142"/>
      <c r="W109" s="266"/>
      <c r="X109" s="267"/>
      <c r="Y109" s="287"/>
      <c r="Z109" s="288"/>
      <c r="AA109" s="288"/>
      <c r="AB109" s="288"/>
      <c r="AC109" s="141"/>
      <c r="AD109" s="101"/>
      <c r="AE109" s="63"/>
      <c r="AF109" s="256"/>
      <c r="AG109" s="250" t="str">
        <f>IF(AF109&lt;&gt;"",VLOOKUP(AF109,$AH$13:$AI$16,2),"")</f>
        <v/>
      </c>
      <c r="AH109"/>
      <c r="AI109"/>
      <c r="AJ109" s="50">
        <f>IF(AN109&gt;=12,DATEDIF(BK109,BN109,"y")+1,DATEDIF(BK109,BN109,"y"))</f>
        <v>0</v>
      </c>
      <c r="AK109" s="50">
        <f>IF(AN109&gt;=12,AN109-12,AN109)</f>
        <v>0</v>
      </c>
      <c r="AL109" s="51" t="str">
        <f>IF(AO109&lt;=15,"半",0)</f>
        <v>半</v>
      </c>
      <c r="AM109" s="47">
        <f>DATEDIF(BK109,BN109,"y")</f>
        <v>0</v>
      </c>
      <c r="AN109" s="48">
        <f>IF(AO109&gt;=16,DATEDIF(BK109,BN109,"ym")+1,DATEDIF(BK109,BN109,"ym"))</f>
        <v>0</v>
      </c>
      <c r="AO109" s="49">
        <f>DATEDIF(BK109,BN109,"md")</f>
        <v>14</v>
      </c>
      <c r="AP109" s="50" t="e">
        <f>IF(AT109&gt;=12,DATEDIF(BK109,BO109,"y")+1,DATEDIF(BK109,BO109,"y"))</f>
        <v>#NUM!</v>
      </c>
      <c r="AQ109" s="50" t="e">
        <f>IF(AT109&gt;=12,AT109-12,AT109)</f>
        <v>#NUM!</v>
      </c>
      <c r="AR109" s="51" t="e">
        <f>IF(AU109&lt;=15,"半",0)</f>
        <v>#NUM!</v>
      </c>
      <c r="AS109" s="47" t="e">
        <f>DATEDIF(BK109,BO109,"y")</f>
        <v>#NUM!</v>
      </c>
      <c r="AT109" s="48" t="e">
        <f>IF(AU109&gt;=16,DATEDIF(BK109,BO109,"ym")+1,DATEDIF(BK109,BO109,"ym"))</f>
        <v>#NUM!</v>
      </c>
      <c r="AU109" s="49" t="e">
        <f>DATEDIF(BK109,BO109,"md")</f>
        <v>#NUM!</v>
      </c>
      <c r="AV109" s="50" t="e">
        <f>IF(AZ109&gt;=12,DATEDIF(BL109,BN109,"y")+1,DATEDIF(BL109,BN109,"y"))</f>
        <v>#NUM!</v>
      </c>
      <c r="AW109" s="50" t="e">
        <f>IF(AZ109&gt;=12,AZ109-12,AZ109)</f>
        <v>#NUM!</v>
      </c>
      <c r="AX109" s="51" t="e">
        <f>IF(BA109&lt;=15,"半",0)</f>
        <v>#NUM!</v>
      </c>
      <c r="AY109" s="47" t="e">
        <f>DATEDIF(BL109,BN109,"y")</f>
        <v>#NUM!</v>
      </c>
      <c r="AZ109" s="48" t="e">
        <f>IF(BA109&gt;=16,DATEDIF(BL109,BN109,"ym")+1,DATEDIF(BL109,BN109,"ym"))</f>
        <v>#NUM!</v>
      </c>
      <c r="BA109" s="48" t="e">
        <f>DATEDIF(BL109,BN109,"md")</f>
        <v>#NUM!</v>
      </c>
      <c r="BB109" s="50" t="e">
        <f>IF(BF109&gt;=12,DATEDIF(BL109,BO109,"y")+1,DATEDIF(BL109,BO109,"y"))</f>
        <v>#NUM!</v>
      </c>
      <c r="BC109" s="50" t="e">
        <f>IF(BF109&gt;=12,BF109-12,BF109)</f>
        <v>#NUM!</v>
      </c>
      <c r="BD109" s="51" t="e">
        <f>IF(BG109&lt;=15,"半",0)</f>
        <v>#NUM!</v>
      </c>
      <c r="BE109" s="47" t="e">
        <f>DATEDIF(BL109,BO109,"y")</f>
        <v>#NUM!</v>
      </c>
      <c r="BF109" s="48" t="e">
        <f>IF(BG109&gt;=16,DATEDIF(BL109,BO109,"ym")+1,DATEDIF(BL109,BO109,"ym"))</f>
        <v>#NUM!</v>
      </c>
      <c r="BG109" s="49" t="e">
        <f>DATEDIF(BL109,BO109,"md")</f>
        <v>#NUM!</v>
      </c>
      <c r="BH109" s="48"/>
      <c r="BI109" s="55">
        <f>IF(J110="現在",$AG$6,J110)</f>
        <v>0</v>
      </c>
      <c r="BJ109" s="48">
        <v>23</v>
      </c>
      <c r="BK109" s="57">
        <f>IF(DAY(J109)&lt;=15,J109-DAY(J109)+1,J109-DAY(J109)+16)</f>
        <v>1</v>
      </c>
      <c r="BL109" s="57">
        <f>IF(DAY(BK109)=1,BK109+15,BU109)</f>
        <v>16</v>
      </c>
      <c r="BM109" s="58"/>
      <c r="BN109" s="139">
        <f>IF(CD109&gt;=16,CB109,IF(J110="現在",$AG$6-CD109+15,J110-CD109+15))</f>
        <v>15</v>
      </c>
      <c r="BO109" s="59">
        <f>IF(DAY(BN109)=15,BN109-DAY(BN109),BN109-DAY(BN109)+15)</f>
        <v>0</v>
      </c>
      <c r="BP109" s="58"/>
      <c r="BQ109" s="58"/>
      <c r="BR109" s="56">
        <f>YEAR(J109)</f>
        <v>1900</v>
      </c>
      <c r="BS109" s="60">
        <f>MONTH(J109)+1</f>
        <v>2</v>
      </c>
      <c r="BT109" s="61" t="str">
        <f>CONCATENATE(BR109,"/",BS109,"/",1)</f>
        <v>1900/2/1</v>
      </c>
      <c r="BU109" s="61">
        <f t="shared" si="0"/>
        <v>32</v>
      </c>
      <c r="BV109" s="61">
        <f>BT109-1</f>
        <v>31</v>
      </c>
      <c r="BW109" s="56">
        <f t="shared" si="1"/>
        <v>31</v>
      </c>
      <c r="BX109" s="56">
        <f>DAY(J109)</f>
        <v>0</v>
      </c>
      <c r="BY109" s="56">
        <f>YEAR(BI109)</f>
        <v>1900</v>
      </c>
      <c r="BZ109" s="60">
        <f>IF(MONTH(BI109)=12,MONTH(BI109)-12+1,MONTH(BI109)+1)</f>
        <v>2</v>
      </c>
      <c r="CA109" s="61" t="str">
        <f>IF(BZ109=1,CONCATENATE(BY109+1,"/",BZ109,"/",1),CONCATENATE(BY109,"/",BZ109,"/",1))</f>
        <v>1900/2/1</v>
      </c>
      <c r="CB109" s="61">
        <f t="shared" si="2"/>
        <v>31</v>
      </c>
      <c r="CC109" s="56">
        <f t="shared" si="3"/>
        <v>31</v>
      </c>
      <c r="CD109" s="56">
        <f>DAY(BI109)</f>
        <v>0</v>
      </c>
    </row>
    <row r="110" spans="1:82" ht="12.75" customHeight="1">
      <c r="A110" s="229"/>
      <c r="B110" s="233"/>
      <c r="C110" s="234"/>
      <c r="D110" s="234"/>
      <c r="E110" s="234"/>
      <c r="F110" s="234"/>
      <c r="G110" s="235"/>
      <c r="H110" s="2" t="s">
        <v>24</v>
      </c>
      <c r="I110" s="2"/>
      <c r="J110" s="127"/>
      <c r="K110" s="237"/>
      <c r="L110" s="239"/>
      <c r="M110" s="237"/>
      <c r="N110" s="313"/>
      <c r="O110" s="243"/>
      <c r="P110" s="264" t="s">
        <v>54</v>
      </c>
      <c r="Q110" s="265"/>
      <c r="R110" s="285" t="s">
        <v>119</v>
      </c>
      <c r="S110" s="286"/>
      <c r="T110" s="286"/>
      <c r="U110" s="286"/>
      <c r="V110" s="143" t="s">
        <v>84</v>
      </c>
      <c r="W110" s="264" t="s">
        <v>54</v>
      </c>
      <c r="X110" s="265"/>
      <c r="Y110" s="285" t="s">
        <v>122</v>
      </c>
      <c r="Z110" s="286"/>
      <c r="AA110" s="286"/>
      <c r="AB110" s="286"/>
      <c r="AC110" s="140" t="s">
        <v>84</v>
      </c>
      <c r="AD110" s="100"/>
      <c r="AE110" s="63"/>
      <c r="AF110" s="257"/>
      <c r="AG110" s="251"/>
      <c r="AH110"/>
      <c r="AI110"/>
      <c r="AJ110" s="211"/>
      <c r="AK110" s="211"/>
      <c r="AL110" s="212"/>
      <c r="AM110" s="47"/>
      <c r="AN110" s="48"/>
      <c r="AO110" s="49"/>
      <c r="AP110" s="211"/>
      <c r="AQ110" s="211"/>
      <c r="AR110" s="212"/>
      <c r="AS110" s="47"/>
      <c r="AT110" s="48"/>
      <c r="AU110" s="49"/>
      <c r="AV110" s="211"/>
      <c r="AW110" s="211"/>
      <c r="AX110" s="212"/>
      <c r="AY110" s="47"/>
      <c r="AZ110" s="48"/>
      <c r="BA110" s="48"/>
      <c r="BB110" s="211"/>
      <c r="BC110" s="211"/>
      <c r="BD110" s="212"/>
      <c r="BE110" s="47"/>
      <c r="BF110" s="48"/>
      <c r="BG110" s="49"/>
      <c r="BH110" s="48"/>
      <c r="BI110" s="55"/>
      <c r="BJ110" s="48"/>
      <c r="BK110" s="57"/>
      <c r="BL110" s="57"/>
      <c r="BM110" s="58"/>
      <c r="BN110" s="59"/>
      <c r="BO110" s="59"/>
      <c r="BP110" s="58"/>
      <c r="BQ110" s="58"/>
      <c r="BS110" s="60"/>
      <c r="BT110" s="61"/>
      <c r="BU110" s="61"/>
      <c r="BV110" s="61"/>
      <c r="BZ110" s="60"/>
      <c r="CA110" s="61"/>
      <c r="CB110" s="61"/>
    </row>
    <row r="111" spans="1:82" ht="12.75" customHeight="1">
      <c r="A111" s="228"/>
      <c r="B111" s="230"/>
      <c r="C111" s="231"/>
      <c r="D111" s="231"/>
      <c r="E111" s="231"/>
      <c r="F111" s="231"/>
      <c r="G111" s="232"/>
      <c r="H111" s="9" t="s">
        <v>23</v>
      </c>
      <c r="I111" s="9"/>
      <c r="J111" s="128"/>
      <c r="K111" s="236" t="str">
        <f>IF($J111&lt;&gt;"",IF($AF111="0-",AP111,IF($AF111="+0",AV111,IF($AF111="+-",BB111,AJ111))),"")</f>
        <v/>
      </c>
      <c r="L111" s="238" t="str">
        <f>IF($J111&lt;&gt;"",IF($AF111="0-",AQ111,IF($AF111="+0",AW111,IF($AF111="+-",BC111,AK111))),"")</f>
        <v/>
      </c>
      <c r="M111" s="236" t="str">
        <f>IF($J111&lt;&gt;"",IF($AF111="0-",AR111,IF($AF111="+0",AX111,IF($AF111="+-",BD111,AL111))),"")</f>
        <v/>
      </c>
      <c r="N111" s="313"/>
      <c r="O111" s="243"/>
      <c r="P111" s="266"/>
      <c r="Q111" s="267"/>
      <c r="R111" s="287"/>
      <c r="S111" s="288"/>
      <c r="T111" s="288"/>
      <c r="U111" s="288"/>
      <c r="V111" s="142"/>
      <c r="W111" s="266"/>
      <c r="X111" s="267"/>
      <c r="Y111" s="287"/>
      <c r="Z111" s="288"/>
      <c r="AA111" s="288"/>
      <c r="AB111" s="288"/>
      <c r="AC111" s="141"/>
      <c r="AD111" s="99"/>
      <c r="AE111" s="63"/>
      <c r="AF111" s="256"/>
      <c r="AG111" s="250" t="str">
        <f>IF(AF111&lt;&gt;"",VLOOKUP(AF111,$AH$13:$AI$16,2),"")</f>
        <v/>
      </c>
      <c r="AH111"/>
      <c r="AI111"/>
      <c r="AJ111" s="50">
        <f>IF(AN111&gt;=12,DATEDIF(BK111,BN111,"y")+1,DATEDIF(BK111,BN111,"y"))</f>
        <v>0</v>
      </c>
      <c r="AK111" s="50">
        <f>IF(AN111&gt;=12,AN111-12,AN111)</f>
        <v>0</v>
      </c>
      <c r="AL111" s="51" t="str">
        <f>IF(AO111&lt;=15,"半",0)</f>
        <v>半</v>
      </c>
      <c r="AM111" s="47">
        <f>DATEDIF(BK111,BN111,"y")</f>
        <v>0</v>
      </c>
      <c r="AN111" s="48">
        <f>IF(AO111&gt;=16,DATEDIF(BK111,BN111,"ym")+1,DATEDIF(BK111,BN111,"ym"))</f>
        <v>0</v>
      </c>
      <c r="AO111" s="49">
        <f>DATEDIF(BK111,BN111,"md")</f>
        <v>14</v>
      </c>
      <c r="AP111" s="50" t="e">
        <f>IF(AT111&gt;=12,DATEDIF(BK111,BO111,"y")+1,DATEDIF(BK111,BO111,"y"))</f>
        <v>#NUM!</v>
      </c>
      <c r="AQ111" s="50" t="e">
        <f>IF(AT111&gt;=12,AT111-12,AT111)</f>
        <v>#NUM!</v>
      </c>
      <c r="AR111" s="51" t="e">
        <f>IF(AU111&lt;=15,"半",0)</f>
        <v>#NUM!</v>
      </c>
      <c r="AS111" s="47" t="e">
        <f>DATEDIF(BK111,BO111,"y")</f>
        <v>#NUM!</v>
      </c>
      <c r="AT111" s="48" t="e">
        <f>IF(AU111&gt;=16,DATEDIF(BK111,BO111,"ym")+1,DATEDIF(BK111,BO111,"ym"))</f>
        <v>#NUM!</v>
      </c>
      <c r="AU111" s="49" t="e">
        <f>DATEDIF(BK111,BO111,"md")</f>
        <v>#NUM!</v>
      </c>
      <c r="AV111" s="50" t="e">
        <f>IF(AZ111&gt;=12,DATEDIF(BL111,BN111,"y")+1,DATEDIF(BL111,BN111,"y"))</f>
        <v>#NUM!</v>
      </c>
      <c r="AW111" s="50" t="e">
        <f>IF(AZ111&gt;=12,AZ111-12,AZ111)</f>
        <v>#NUM!</v>
      </c>
      <c r="AX111" s="51" t="e">
        <f>IF(BA111&lt;=15,"半",0)</f>
        <v>#NUM!</v>
      </c>
      <c r="AY111" s="47" t="e">
        <f>DATEDIF(BL111,BN111,"y")</f>
        <v>#NUM!</v>
      </c>
      <c r="AZ111" s="48" t="e">
        <f>IF(BA111&gt;=16,DATEDIF(BL111,BN111,"ym")+1,DATEDIF(BL111,BN111,"ym"))</f>
        <v>#NUM!</v>
      </c>
      <c r="BA111" s="48" t="e">
        <f>DATEDIF(BL111,BN111,"md")</f>
        <v>#NUM!</v>
      </c>
      <c r="BB111" s="50" t="e">
        <f>IF(BF111&gt;=12,DATEDIF(BL111,BO111,"y")+1,DATEDIF(BL111,BO111,"y"))</f>
        <v>#NUM!</v>
      </c>
      <c r="BC111" s="50" t="e">
        <f>IF(BF111&gt;=12,BF111-12,BF111)</f>
        <v>#NUM!</v>
      </c>
      <c r="BD111" s="51" t="e">
        <f>IF(BG111&lt;=15,"半",0)</f>
        <v>#NUM!</v>
      </c>
      <c r="BE111" s="47" t="e">
        <f>DATEDIF(BL111,BO111,"y")</f>
        <v>#NUM!</v>
      </c>
      <c r="BF111" s="48" t="e">
        <f>IF(BG111&gt;=16,DATEDIF(BL111,BO111,"ym")+1,DATEDIF(BL111,BO111,"ym"))</f>
        <v>#NUM!</v>
      </c>
      <c r="BG111" s="49" t="e">
        <f>DATEDIF(BL111,BO111,"md")</f>
        <v>#NUM!</v>
      </c>
      <c r="BH111" s="48"/>
      <c r="BI111" s="55">
        <f>IF(J112="現在",$AG$6,J112)</f>
        <v>0</v>
      </c>
      <c r="BJ111" s="48">
        <v>24</v>
      </c>
      <c r="BK111" s="57">
        <f>IF(DAY(J111)&lt;=15,J111-DAY(J111)+1,J111-DAY(J111)+16)</f>
        <v>1</v>
      </c>
      <c r="BL111" s="57">
        <f>IF(DAY(BK111)=1,BK111+15,BU111)</f>
        <v>16</v>
      </c>
      <c r="BM111" s="58"/>
      <c r="BN111" s="139">
        <f>IF(CD111&gt;=16,CB111,IF(J112="現在",$AG$6-CD111+15,J112-CD111+15))</f>
        <v>15</v>
      </c>
      <c r="BO111" s="59">
        <f>IF(DAY(BN111)=15,BN111-DAY(BN111),BN111-DAY(BN111)+15)</f>
        <v>0</v>
      </c>
      <c r="BP111" s="58"/>
      <c r="BQ111" s="58"/>
      <c r="BR111" s="56">
        <f>YEAR(J111)</f>
        <v>1900</v>
      </c>
      <c r="BS111" s="60">
        <f>MONTH(J111)+1</f>
        <v>2</v>
      </c>
      <c r="BT111" s="61" t="str">
        <f>CONCATENATE(BR111,"/",BS111,"/",1)</f>
        <v>1900/2/1</v>
      </c>
      <c r="BU111" s="61">
        <f t="shared" si="0"/>
        <v>32</v>
      </c>
      <c r="BV111" s="61">
        <f>BT111-1</f>
        <v>31</v>
      </c>
      <c r="BW111" s="56">
        <f t="shared" si="1"/>
        <v>31</v>
      </c>
      <c r="BX111" s="56">
        <f>DAY(J111)</f>
        <v>0</v>
      </c>
      <c r="BY111" s="56">
        <f>YEAR(BI111)</f>
        <v>1900</v>
      </c>
      <c r="BZ111" s="60">
        <f>IF(MONTH(BI111)=12,MONTH(BI111)-12+1,MONTH(BI111)+1)</f>
        <v>2</v>
      </c>
      <c r="CA111" s="61" t="str">
        <f>IF(BZ111=1,CONCATENATE(BY111+1,"/",BZ111,"/",1),CONCATENATE(BY111,"/",BZ111,"/",1))</f>
        <v>1900/2/1</v>
      </c>
      <c r="CB111" s="61">
        <f t="shared" si="2"/>
        <v>31</v>
      </c>
      <c r="CC111" s="56">
        <f t="shared" si="3"/>
        <v>31</v>
      </c>
      <c r="CD111" s="56">
        <f>DAY(BI111)</f>
        <v>0</v>
      </c>
    </row>
    <row r="112" spans="1:82" ht="12.75" customHeight="1">
      <c r="A112" s="229"/>
      <c r="B112" s="233"/>
      <c r="C112" s="234"/>
      <c r="D112" s="234"/>
      <c r="E112" s="234"/>
      <c r="F112" s="234"/>
      <c r="G112" s="235"/>
      <c r="H112" s="2" t="s">
        <v>24</v>
      </c>
      <c r="I112" s="2"/>
      <c r="J112" s="127"/>
      <c r="K112" s="237"/>
      <c r="L112" s="239"/>
      <c r="M112" s="237"/>
      <c r="N112" s="313"/>
      <c r="O112" s="243"/>
      <c r="P112" s="264" t="s">
        <v>55</v>
      </c>
      <c r="Q112" s="265"/>
      <c r="R112" s="285" t="s">
        <v>119</v>
      </c>
      <c r="S112" s="286"/>
      <c r="T112" s="286"/>
      <c r="U112" s="286"/>
      <c r="V112" s="222" t="s">
        <v>139</v>
      </c>
      <c r="W112" s="264" t="s">
        <v>55</v>
      </c>
      <c r="X112" s="265"/>
      <c r="Y112" s="285" t="s">
        <v>119</v>
      </c>
      <c r="Z112" s="286"/>
      <c r="AA112" s="286"/>
      <c r="AB112" s="286"/>
      <c r="AC112" s="223" t="s">
        <v>139</v>
      </c>
      <c r="AD112" s="100"/>
      <c r="AE112" s="63"/>
      <c r="AF112" s="257"/>
      <c r="AG112" s="251"/>
      <c r="AH112"/>
      <c r="AI112"/>
      <c r="AJ112" s="211"/>
      <c r="AK112" s="211"/>
      <c r="AL112" s="212"/>
      <c r="AM112" s="47"/>
      <c r="AN112" s="48"/>
      <c r="AO112" s="49"/>
      <c r="AP112" s="211"/>
      <c r="AQ112" s="211"/>
      <c r="AR112" s="212"/>
      <c r="AS112" s="47"/>
      <c r="AT112" s="48"/>
      <c r="AU112" s="49"/>
      <c r="AV112" s="211"/>
      <c r="AW112" s="211"/>
      <c r="AX112" s="212"/>
      <c r="AY112" s="47"/>
      <c r="AZ112" s="48"/>
      <c r="BA112" s="48"/>
      <c r="BB112" s="211"/>
      <c r="BC112" s="211"/>
      <c r="BD112" s="212"/>
      <c r="BE112" s="47"/>
      <c r="BF112" s="48"/>
      <c r="BG112" s="49"/>
      <c r="BH112" s="48"/>
      <c r="BI112" s="55"/>
      <c r="BJ112" s="48"/>
      <c r="BK112" s="57"/>
      <c r="BL112" s="57"/>
      <c r="BM112" s="58"/>
      <c r="BN112" s="59"/>
      <c r="BO112" s="59"/>
      <c r="BP112" s="58"/>
      <c r="BQ112" s="58"/>
      <c r="BS112" s="60"/>
      <c r="BT112" s="61"/>
      <c r="BU112" s="61"/>
      <c r="BV112" s="61"/>
      <c r="BZ112" s="60"/>
      <c r="CA112" s="61"/>
      <c r="CB112" s="61"/>
    </row>
    <row r="113" spans="1:82" ht="12.75" customHeight="1">
      <c r="A113" s="228"/>
      <c r="B113" s="230"/>
      <c r="C113" s="231"/>
      <c r="D113" s="231"/>
      <c r="E113" s="231"/>
      <c r="F113" s="231"/>
      <c r="G113" s="232"/>
      <c r="H113" s="9" t="s">
        <v>23</v>
      </c>
      <c r="I113" s="9"/>
      <c r="J113" s="128"/>
      <c r="K113" s="236" t="str">
        <f>IF($J113&lt;&gt;"",IF($AF113="0-",AP113,IF($AF113="+0",AV113,IF($AF113="+-",BB113,AJ113))),"")</f>
        <v/>
      </c>
      <c r="L113" s="238" t="str">
        <f>IF($J113&lt;&gt;"",IF($AF113="0-",AQ113,IF($AF113="+0",AW113,IF($AF113="+-",BC113,AK113))),"")</f>
        <v/>
      </c>
      <c r="M113" s="240" t="str">
        <f>IF($J113&lt;&gt;"",IF($AF113="0-",AR113,IF($AF113="+0",AX113,IF($AF113="+-",BD113,AL113))),"")</f>
        <v/>
      </c>
      <c r="N113" s="242"/>
      <c r="O113" s="243"/>
      <c r="P113" s="266"/>
      <c r="Q113" s="267"/>
      <c r="R113" s="287"/>
      <c r="S113" s="288"/>
      <c r="T113" s="288"/>
      <c r="U113" s="288"/>
      <c r="V113" s="142"/>
      <c r="W113" s="266"/>
      <c r="X113" s="267"/>
      <c r="Y113" s="287"/>
      <c r="Z113" s="288"/>
      <c r="AA113" s="288"/>
      <c r="AB113" s="288"/>
      <c r="AC113" s="141"/>
      <c r="AD113" s="79"/>
      <c r="AE113" s="63"/>
      <c r="AF113" s="256"/>
      <c r="AG113" s="250" t="str">
        <f>IF(AF113&lt;&gt;"",VLOOKUP(AF113,$AH$13:$AI$16,2),"")</f>
        <v/>
      </c>
      <c r="AH113"/>
      <c r="AI113"/>
      <c r="AJ113" s="50">
        <f>IF(AN113&gt;=12,DATEDIF(BK113,BN113,"y")+1,DATEDIF(BK113,BN113,"y"))</f>
        <v>0</v>
      </c>
      <c r="AK113" s="50">
        <f>IF(AN113&gt;=12,AN113-12,AN113)</f>
        <v>0</v>
      </c>
      <c r="AL113" s="51" t="str">
        <f>IF(AO113&lt;=15,"半",0)</f>
        <v>半</v>
      </c>
      <c r="AM113" s="47">
        <f>DATEDIF(BK113,BN113,"y")</f>
        <v>0</v>
      </c>
      <c r="AN113" s="48">
        <f>IF(AO113&gt;=16,DATEDIF(BK113,BN113,"ym")+1,DATEDIF(BK113,BN113,"ym"))</f>
        <v>0</v>
      </c>
      <c r="AO113" s="49">
        <f>DATEDIF(BK113,BN113,"md")</f>
        <v>14</v>
      </c>
      <c r="AP113" s="50" t="e">
        <f>IF(AT113&gt;=12,DATEDIF(BK113,BO113,"y")+1,DATEDIF(BK113,BO113,"y"))</f>
        <v>#NUM!</v>
      </c>
      <c r="AQ113" s="50" t="e">
        <f>IF(AT113&gt;=12,AT113-12,AT113)</f>
        <v>#NUM!</v>
      </c>
      <c r="AR113" s="51" t="e">
        <f>IF(AU113&lt;=15,"半",0)</f>
        <v>#NUM!</v>
      </c>
      <c r="AS113" s="47" t="e">
        <f>DATEDIF(BK113,BO113,"y")</f>
        <v>#NUM!</v>
      </c>
      <c r="AT113" s="48" t="e">
        <f>IF(AU113&gt;=16,DATEDIF(BK113,BO113,"ym")+1,DATEDIF(BK113,BO113,"ym"))</f>
        <v>#NUM!</v>
      </c>
      <c r="AU113" s="49" t="e">
        <f>DATEDIF(BK113,BO113,"md")</f>
        <v>#NUM!</v>
      </c>
      <c r="AV113" s="50" t="e">
        <f>IF(AZ113&gt;=12,DATEDIF(BL113,BN113,"y")+1,DATEDIF(BL113,BN113,"y"))</f>
        <v>#NUM!</v>
      </c>
      <c r="AW113" s="50" t="e">
        <f>IF(AZ113&gt;=12,AZ113-12,AZ113)</f>
        <v>#NUM!</v>
      </c>
      <c r="AX113" s="51" t="e">
        <f>IF(BA113&lt;=15,"半",0)</f>
        <v>#NUM!</v>
      </c>
      <c r="AY113" s="47" t="e">
        <f>DATEDIF(BL113,BN113,"y")</f>
        <v>#NUM!</v>
      </c>
      <c r="AZ113" s="48" t="e">
        <f>IF(BA113&gt;=16,DATEDIF(BL113,BN113,"ym")+1,DATEDIF(BL113,BN113,"ym"))</f>
        <v>#NUM!</v>
      </c>
      <c r="BA113" s="48" t="e">
        <f>DATEDIF(BL113,BN113,"md")</f>
        <v>#NUM!</v>
      </c>
      <c r="BB113" s="50" t="e">
        <f>IF(BF113&gt;=12,DATEDIF(BL113,BO113,"y")+1,DATEDIF(BL113,BO113,"y"))</f>
        <v>#NUM!</v>
      </c>
      <c r="BC113" s="50" t="e">
        <f>IF(BF113&gt;=12,BF113-12,BF113)</f>
        <v>#NUM!</v>
      </c>
      <c r="BD113" s="51" t="e">
        <f>IF(BG113&lt;=15,"半",0)</f>
        <v>#NUM!</v>
      </c>
      <c r="BE113" s="47" t="e">
        <f>DATEDIF(BL113,BO113,"y")</f>
        <v>#NUM!</v>
      </c>
      <c r="BF113" s="48" t="e">
        <f>IF(BG113&gt;=16,DATEDIF(BL113,BO113,"ym")+1,DATEDIF(BL113,BO113,"ym"))</f>
        <v>#NUM!</v>
      </c>
      <c r="BG113" s="49" t="e">
        <f>DATEDIF(BL113,BO113,"md")</f>
        <v>#NUM!</v>
      </c>
      <c r="BH113" s="48"/>
      <c r="BI113" s="55">
        <f>IF(J114="現在",$AG$6,J114)</f>
        <v>0</v>
      </c>
      <c r="BJ113" s="48">
        <v>25</v>
      </c>
      <c r="BK113" s="57">
        <f>IF(DAY(J113)&lt;=15,J113-DAY(J113)+1,J113-DAY(J113)+16)</f>
        <v>1</v>
      </c>
      <c r="BL113" s="57">
        <f>IF(DAY(BK113)=1,BK113+15,BU113)</f>
        <v>16</v>
      </c>
      <c r="BM113" s="58"/>
      <c r="BN113" s="139">
        <f>IF(CD113&gt;=16,CB113,IF(J114="現在",$AG$6-CD113+15,J114-CD113+15))</f>
        <v>15</v>
      </c>
      <c r="BO113" s="59">
        <f>IF(DAY(BN113)=15,BN113-DAY(BN113),BN113-DAY(BN113)+15)</f>
        <v>0</v>
      </c>
      <c r="BP113" s="58"/>
      <c r="BQ113" s="58"/>
      <c r="BR113" s="56">
        <f>YEAR(J113)</f>
        <v>1900</v>
      </c>
      <c r="BS113" s="60">
        <f>MONTH(J113)+1</f>
        <v>2</v>
      </c>
      <c r="BT113" s="61" t="str">
        <f>CONCATENATE(BR113,"/",BS113,"/",1)</f>
        <v>1900/2/1</v>
      </c>
      <c r="BU113" s="61">
        <f t="shared" si="0"/>
        <v>32</v>
      </c>
      <c r="BV113" s="61">
        <f>BT113-1</f>
        <v>31</v>
      </c>
      <c r="BW113" s="56">
        <f t="shared" si="1"/>
        <v>31</v>
      </c>
      <c r="BX113" s="56">
        <f>DAY(J113)</f>
        <v>0</v>
      </c>
      <c r="BY113" s="56">
        <f>YEAR(BI113)</f>
        <v>1900</v>
      </c>
      <c r="BZ113" s="60">
        <f>IF(MONTH(BI113)=12,MONTH(BI113)-12+1,MONTH(BI113)+1)</f>
        <v>2</v>
      </c>
      <c r="CA113" s="61" t="str">
        <f>IF(BZ113=1,CONCATENATE(BY113+1,"/",BZ113,"/",1),CONCATENATE(BY113,"/",BZ113,"/",1))</f>
        <v>1900/2/1</v>
      </c>
      <c r="CB113" s="61">
        <f t="shared" si="2"/>
        <v>31</v>
      </c>
      <c r="CC113" s="56">
        <f t="shared" si="3"/>
        <v>31</v>
      </c>
      <c r="CD113" s="56">
        <f>DAY(BI113)</f>
        <v>0</v>
      </c>
    </row>
    <row r="114" spans="1:82" ht="12.75" customHeight="1">
      <c r="A114" s="229"/>
      <c r="B114" s="233"/>
      <c r="C114" s="234"/>
      <c r="D114" s="234"/>
      <c r="E114" s="234"/>
      <c r="F114" s="234"/>
      <c r="G114" s="235"/>
      <c r="H114" s="2" t="s">
        <v>24</v>
      </c>
      <c r="I114" s="2"/>
      <c r="J114" s="127"/>
      <c r="K114" s="237"/>
      <c r="L114" s="239"/>
      <c r="M114" s="241"/>
      <c r="N114" s="242"/>
      <c r="O114" s="243"/>
      <c r="P114" s="264" t="s">
        <v>67</v>
      </c>
      <c r="Q114" s="265"/>
      <c r="R114" s="76" t="s">
        <v>57</v>
      </c>
      <c r="S114" s="76" t="s">
        <v>58</v>
      </c>
      <c r="T114" s="76" t="s">
        <v>59</v>
      </c>
      <c r="U114" s="77" t="s">
        <v>60</v>
      </c>
      <c r="V114" s="78" t="s">
        <v>61</v>
      </c>
      <c r="W114" s="264" t="s">
        <v>67</v>
      </c>
      <c r="X114" s="265"/>
      <c r="Y114" s="76" t="s">
        <v>57</v>
      </c>
      <c r="Z114" s="76" t="s">
        <v>58</v>
      </c>
      <c r="AA114" s="76" t="s">
        <v>59</v>
      </c>
      <c r="AB114" s="77" t="s">
        <v>60</v>
      </c>
      <c r="AC114" s="118" t="s">
        <v>61</v>
      </c>
      <c r="AD114" s="304" t="s">
        <v>123</v>
      </c>
      <c r="AE114" s="63"/>
      <c r="AF114" s="257"/>
      <c r="AG114" s="251"/>
      <c r="AH114"/>
      <c r="AI114"/>
      <c r="AJ114" s="211"/>
      <c r="AK114" s="211"/>
      <c r="AL114" s="212"/>
      <c r="AM114" s="47"/>
      <c r="AN114" s="48"/>
      <c r="AO114" s="49"/>
      <c r="AP114" s="211"/>
      <c r="AQ114" s="211"/>
      <c r="AR114" s="212"/>
      <c r="AS114" s="47"/>
      <c r="AT114" s="48"/>
      <c r="AU114" s="49"/>
      <c r="AV114" s="211"/>
      <c r="AW114" s="211"/>
      <c r="AX114" s="212"/>
      <c r="AY114" s="47"/>
      <c r="AZ114" s="48"/>
      <c r="BA114" s="48"/>
      <c r="BB114" s="211"/>
      <c r="BC114" s="211"/>
      <c r="BD114" s="212"/>
      <c r="BE114" s="47"/>
      <c r="BF114" s="48"/>
      <c r="BG114" s="49"/>
      <c r="BH114" s="48"/>
      <c r="BI114" s="55"/>
      <c r="BJ114" s="48"/>
      <c r="BK114" s="57"/>
      <c r="BL114" s="57"/>
      <c r="BM114" s="58"/>
      <c r="BN114" s="59"/>
      <c r="BO114" s="59"/>
      <c r="BP114" s="58"/>
      <c r="BQ114" s="58"/>
      <c r="BS114" s="60"/>
      <c r="BT114" s="61"/>
      <c r="BU114" s="61"/>
      <c r="BV114" s="61"/>
      <c r="BZ114" s="60"/>
      <c r="CA114" s="61"/>
      <c r="CB114" s="61"/>
    </row>
    <row r="115" spans="1:82" ht="12.75" customHeight="1">
      <c r="A115" s="228"/>
      <c r="B115" s="230"/>
      <c r="C115" s="231"/>
      <c r="D115" s="231"/>
      <c r="E115" s="231"/>
      <c r="F115" s="231"/>
      <c r="G115" s="232"/>
      <c r="H115" s="9" t="s">
        <v>23</v>
      </c>
      <c r="I115" s="9"/>
      <c r="J115" s="128"/>
      <c r="K115" s="236" t="str">
        <f>IF($J115&lt;&gt;"",IF($AF115="0-",AP115,IF($AF115="+0",AV115,IF($AF115="+-",BB115,AJ115))),"")</f>
        <v/>
      </c>
      <c r="L115" s="238" t="str">
        <f>IF($J115&lt;&gt;"",IF($AF115="0-",AQ115,IF($AF115="+0",AW115,IF($AF115="+-",BC115,AK115))),"")</f>
        <v/>
      </c>
      <c r="M115" s="240" t="str">
        <f>IF($J115&lt;&gt;"",IF($AF115="0-",AR115,IF($AF115="+0",AX115,IF($AF115="+-",BD115,AL115))),"")</f>
        <v/>
      </c>
      <c r="N115" s="83"/>
      <c r="O115" s="145"/>
      <c r="P115" s="302"/>
      <c r="Q115" s="303"/>
      <c r="R115" s="147" t="s">
        <v>120</v>
      </c>
      <c r="S115" s="148" t="s">
        <v>120</v>
      </c>
      <c r="T115" s="148" t="s">
        <v>120</v>
      </c>
      <c r="U115" s="148" t="s">
        <v>120</v>
      </c>
      <c r="V115" s="152" t="s">
        <v>120</v>
      </c>
      <c r="W115" s="302"/>
      <c r="X115" s="303"/>
      <c r="Y115" s="121" t="s">
        <v>120</v>
      </c>
      <c r="Z115" s="122" t="s">
        <v>120</v>
      </c>
      <c r="AA115" s="122" t="s">
        <v>120</v>
      </c>
      <c r="AB115" s="122" t="s">
        <v>120</v>
      </c>
      <c r="AC115" s="133" t="s">
        <v>120</v>
      </c>
      <c r="AD115" s="305"/>
      <c r="AF115" s="256"/>
      <c r="AG115" s="250" t="str">
        <f>IF(AF115&lt;&gt;"",VLOOKUP(AF115,$AH$13:$AI$16,2),"")</f>
        <v/>
      </c>
      <c r="AH115"/>
      <c r="AI115"/>
      <c r="AJ115" s="50">
        <f>IF(AN115&gt;=12,DATEDIF(BK115,BN115,"y")+1,DATEDIF(BK115,BN115,"y"))</f>
        <v>0</v>
      </c>
      <c r="AK115" s="50">
        <f>IF(AN115&gt;=12,AN115-12,AN115)</f>
        <v>0</v>
      </c>
      <c r="AL115" s="51" t="str">
        <f>IF(AO115&lt;=15,"半",0)</f>
        <v>半</v>
      </c>
      <c r="AM115" s="47">
        <f>DATEDIF(BK115,BN115,"y")</f>
        <v>0</v>
      </c>
      <c r="AN115" s="48">
        <f>IF(AO115&gt;=16,DATEDIF(BK115,BN115,"ym")+1,DATEDIF(BK115,BN115,"ym"))</f>
        <v>0</v>
      </c>
      <c r="AO115" s="49">
        <f>DATEDIF(BK115,BN115,"md")</f>
        <v>14</v>
      </c>
      <c r="AP115" s="50" t="e">
        <f>IF(AT115&gt;=12,DATEDIF(BK115,BO115,"y")+1,DATEDIF(BK115,BO115,"y"))</f>
        <v>#NUM!</v>
      </c>
      <c r="AQ115" s="50" t="e">
        <f>IF(AT115&gt;=12,AT115-12,AT115)</f>
        <v>#NUM!</v>
      </c>
      <c r="AR115" s="51" t="e">
        <f>IF(AU115&lt;=15,"半",0)</f>
        <v>#NUM!</v>
      </c>
      <c r="AS115" s="47" t="e">
        <f>DATEDIF(BK115,BO115,"y")</f>
        <v>#NUM!</v>
      </c>
      <c r="AT115" s="48" t="e">
        <f>IF(AU115&gt;=16,DATEDIF(BK115,BO115,"ym")+1,DATEDIF(BK115,BO115,"ym"))</f>
        <v>#NUM!</v>
      </c>
      <c r="AU115" s="49" t="e">
        <f>DATEDIF(BK115,BO115,"md")</f>
        <v>#NUM!</v>
      </c>
      <c r="AV115" s="50" t="e">
        <f>IF(AZ115&gt;=12,DATEDIF(BL115,BN115,"y")+1,DATEDIF(BL115,BN115,"y"))</f>
        <v>#NUM!</v>
      </c>
      <c r="AW115" s="50" t="e">
        <f>IF(AZ115&gt;=12,AZ115-12,AZ115)</f>
        <v>#NUM!</v>
      </c>
      <c r="AX115" s="51" t="e">
        <f>IF(BA115&lt;=15,"半",0)</f>
        <v>#NUM!</v>
      </c>
      <c r="AY115" s="47" t="e">
        <f>DATEDIF(BL115,BN115,"y")</f>
        <v>#NUM!</v>
      </c>
      <c r="AZ115" s="48" t="e">
        <f>IF(BA115&gt;=16,DATEDIF(BL115,BN115,"ym")+1,DATEDIF(BL115,BN115,"ym"))</f>
        <v>#NUM!</v>
      </c>
      <c r="BA115" s="48" t="e">
        <f>DATEDIF(BL115,BN115,"md")</f>
        <v>#NUM!</v>
      </c>
      <c r="BB115" s="50" t="e">
        <f>IF(BF115&gt;=12,DATEDIF(BL115,BO115,"y")+1,DATEDIF(BL115,BO115,"y"))</f>
        <v>#NUM!</v>
      </c>
      <c r="BC115" s="50" t="e">
        <f>IF(BF115&gt;=12,BF115-12,BF115)</f>
        <v>#NUM!</v>
      </c>
      <c r="BD115" s="51" t="e">
        <f>IF(BG115&lt;=15,"半",0)</f>
        <v>#NUM!</v>
      </c>
      <c r="BE115" s="47" t="e">
        <f>DATEDIF(BL115,BO115,"y")</f>
        <v>#NUM!</v>
      </c>
      <c r="BF115" s="48" t="e">
        <f>IF(BG115&gt;=16,DATEDIF(BL115,BO115,"ym")+1,DATEDIF(BL115,BO115,"ym"))</f>
        <v>#NUM!</v>
      </c>
      <c r="BG115" s="49" t="e">
        <f>DATEDIF(BL115,BO115,"md")</f>
        <v>#NUM!</v>
      </c>
      <c r="BH115" s="48"/>
      <c r="BI115" s="55">
        <f>IF(J116="現在",$AG$6,J116)</f>
        <v>0</v>
      </c>
      <c r="BJ115" s="48">
        <v>26</v>
      </c>
      <c r="BK115" s="57">
        <f>IF(DAY(J115)&lt;=15,J115-DAY(J115)+1,J115-DAY(J115)+16)</f>
        <v>1</v>
      </c>
      <c r="BL115" s="57">
        <f>IF(DAY(BK115)=1,BK115+15,BU115)</f>
        <v>16</v>
      </c>
      <c r="BM115" s="58"/>
      <c r="BN115" s="139">
        <f>IF(CD115&gt;=16,CB115,IF(J116="現在",$AG$6-CD115+15,J116-CD115+15))</f>
        <v>15</v>
      </c>
      <c r="BO115" s="59">
        <f>IF(DAY(BN115)=15,BN115-DAY(BN115),BN115-DAY(BN115)+15)</f>
        <v>0</v>
      </c>
      <c r="BP115" s="58"/>
      <c r="BQ115" s="58"/>
      <c r="BR115" s="56">
        <f>YEAR(J115)</f>
        <v>1900</v>
      </c>
      <c r="BS115" s="60">
        <f>MONTH(J115)+1</f>
        <v>2</v>
      </c>
      <c r="BT115" s="61" t="str">
        <f>CONCATENATE(BR115,"/",BS115,"/",1)</f>
        <v>1900/2/1</v>
      </c>
      <c r="BU115" s="61">
        <f t="shared" si="0"/>
        <v>32</v>
      </c>
      <c r="BV115" s="61">
        <f>BT115-1</f>
        <v>31</v>
      </c>
      <c r="BW115" s="56">
        <f t="shared" si="1"/>
        <v>31</v>
      </c>
      <c r="BX115" s="56">
        <f>DAY(J115)</f>
        <v>0</v>
      </c>
      <c r="BY115" s="56">
        <f>YEAR(BI115)</f>
        <v>1900</v>
      </c>
      <c r="BZ115" s="60">
        <f>IF(MONTH(BI115)=12,MONTH(BI115)-12+1,MONTH(BI115)+1)</f>
        <v>2</v>
      </c>
      <c r="CA115" s="61" t="str">
        <f>IF(BZ115=1,CONCATENATE(BY115+1,"/",BZ115,"/",1),CONCATENATE(BY115,"/",BZ115,"/",1))</f>
        <v>1900/2/1</v>
      </c>
      <c r="CB115" s="61">
        <f t="shared" si="2"/>
        <v>31</v>
      </c>
      <c r="CC115" s="56">
        <f t="shared" si="3"/>
        <v>31</v>
      </c>
      <c r="CD115" s="56">
        <f>DAY(BI115)</f>
        <v>0</v>
      </c>
    </row>
    <row r="116" spans="1:82" ht="12.75" customHeight="1">
      <c r="A116" s="229"/>
      <c r="B116" s="233"/>
      <c r="C116" s="234"/>
      <c r="D116" s="234"/>
      <c r="E116" s="234"/>
      <c r="F116" s="234"/>
      <c r="G116" s="235"/>
      <c r="H116" s="2" t="s">
        <v>24</v>
      </c>
      <c r="I116" s="2"/>
      <c r="J116" s="127"/>
      <c r="K116" s="237"/>
      <c r="L116" s="239"/>
      <c r="M116" s="241"/>
      <c r="N116" s="71"/>
      <c r="O116" s="149"/>
      <c r="P116" s="308" t="s">
        <v>140</v>
      </c>
      <c r="Q116" s="309"/>
      <c r="R116" s="309"/>
      <c r="S116" s="309"/>
      <c r="T116" s="309"/>
      <c r="U116" s="310" t="s">
        <v>83</v>
      </c>
      <c r="V116" s="311"/>
      <c r="W116" s="308" t="s">
        <v>140</v>
      </c>
      <c r="X116" s="309"/>
      <c r="Y116" s="309"/>
      <c r="Z116" s="309"/>
      <c r="AA116" s="309"/>
      <c r="AB116" s="258" t="s">
        <v>83</v>
      </c>
      <c r="AC116" s="259"/>
      <c r="AD116" s="305"/>
      <c r="AF116" s="257"/>
      <c r="AG116" s="251"/>
      <c r="AH116"/>
      <c r="AI116"/>
      <c r="AJ116" s="211"/>
      <c r="AK116" s="211"/>
      <c r="AL116" s="212"/>
      <c r="AM116" s="47"/>
      <c r="AN116" s="48"/>
      <c r="AO116" s="49"/>
      <c r="AP116" s="211"/>
      <c r="AQ116" s="211"/>
      <c r="AR116" s="212"/>
      <c r="AS116" s="47"/>
      <c r="AT116" s="48"/>
      <c r="AU116" s="49"/>
      <c r="AV116" s="211"/>
      <c r="AW116" s="211"/>
      <c r="AX116" s="212"/>
      <c r="AY116" s="47"/>
      <c r="AZ116" s="48"/>
      <c r="BA116" s="48"/>
      <c r="BB116" s="211"/>
      <c r="BC116" s="211"/>
      <c r="BD116" s="212"/>
      <c r="BE116" s="47"/>
      <c r="BF116" s="48"/>
      <c r="BG116" s="49"/>
      <c r="BH116" s="48"/>
      <c r="BI116" s="55"/>
      <c r="BJ116" s="48"/>
      <c r="BK116" s="57"/>
      <c r="BL116" s="57"/>
      <c r="BM116" s="58"/>
      <c r="BN116" s="59"/>
      <c r="BO116" s="59"/>
      <c r="BP116" s="58"/>
      <c r="BQ116" s="58"/>
      <c r="BS116" s="60"/>
      <c r="BT116" s="61"/>
      <c r="BU116" s="61"/>
      <c r="BV116" s="61"/>
      <c r="BZ116" s="60"/>
      <c r="CA116" s="61"/>
      <c r="CB116" s="61"/>
    </row>
    <row r="117" spans="1:82" ht="12.75" customHeight="1">
      <c r="A117" s="228"/>
      <c r="B117" s="230"/>
      <c r="C117" s="231"/>
      <c r="D117" s="231"/>
      <c r="E117" s="231"/>
      <c r="F117" s="231"/>
      <c r="G117" s="232"/>
      <c r="H117" s="9" t="s">
        <v>23</v>
      </c>
      <c r="I117" s="9"/>
      <c r="J117" s="128"/>
      <c r="K117" s="236" t="str">
        <f>IF($J117&lt;&gt;"",IF($AF117="0-",AP117,IF($AF117="+0",AV117,IF($AF117="+-",BB117,AJ117))),"")</f>
        <v/>
      </c>
      <c r="L117" s="238" t="str">
        <f>IF($J117&lt;&gt;"",IF($AF117="0-",AQ117,IF($AF117="+0",AW117,IF($AF117="+-",BC117,AK117))),"")</f>
        <v/>
      </c>
      <c r="M117" s="240" t="str">
        <f>IF($J117&lt;&gt;"",IF($AF117="0-",AR117,IF($AF117="+0",AX117,IF($AF117="+-",BD117,AL117))),"")</f>
        <v/>
      </c>
      <c r="N117" s="242" t="s">
        <v>89</v>
      </c>
      <c r="O117" s="243"/>
      <c r="P117" s="341" t="s">
        <v>66</v>
      </c>
      <c r="Q117" s="342"/>
      <c r="R117" s="343"/>
      <c r="S117" s="344"/>
      <c r="T117" s="344"/>
      <c r="U117" s="344"/>
      <c r="V117" s="345"/>
      <c r="W117" s="314" t="s">
        <v>66</v>
      </c>
      <c r="X117" s="315"/>
      <c r="Y117" s="343"/>
      <c r="Z117" s="344"/>
      <c r="AA117" s="344"/>
      <c r="AB117" s="344"/>
      <c r="AC117" s="345"/>
      <c r="AD117" s="305"/>
      <c r="AF117" s="256"/>
      <c r="AG117" s="250" t="str">
        <f>IF(AF117&lt;&gt;"",VLOOKUP(AF117,$AH$13:$AI$16,2),"")</f>
        <v/>
      </c>
      <c r="AH117"/>
      <c r="AI117"/>
      <c r="AJ117" s="50">
        <f>IF(AN117&gt;=12,DATEDIF(BK117,BN117,"y")+1,DATEDIF(BK117,BN117,"y"))</f>
        <v>0</v>
      </c>
      <c r="AK117" s="50">
        <f>IF(AN117&gt;=12,AN117-12,AN117)</f>
        <v>0</v>
      </c>
      <c r="AL117" s="51" t="str">
        <f>IF(AO117&lt;=15,"半",0)</f>
        <v>半</v>
      </c>
      <c r="AM117" s="47">
        <f>DATEDIF(BK117,BN117,"y")</f>
        <v>0</v>
      </c>
      <c r="AN117" s="48">
        <f>IF(AO117&gt;=16,DATEDIF(BK117,BN117,"ym")+1,DATEDIF(BK117,BN117,"ym"))</f>
        <v>0</v>
      </c>
      <c r="AO117" s="49">
        <f>DATEDIF(BK117,BN117,"md")</f>
        <v>14</v>
      </c>
      <c r="AP117" s="50" t="e">
        <f>IF(AT117&gt;=12,DATEDIF(BK117,BO117,"y")+1,DATEDIF(BK117,BO117,"y"))</f>
        <v>#NUM!</v>
      </c>
      <c r="AQ117" s="50" t="e">
        <f>IF(AT117&gt;=12,AT117-12,AT117)</f>
        <v>#NUM!</v>
      </c>
      <c r="AR117" s="51" t="e">
        <f>IF(AU117&lt;=15,"半",0)</f>
        <v>#NUM!</v>
      </c>
      <c r="AS117" s="47" t="e">
        <f>DATEDIF(BK117,BO117,"y")</f>
        <v>#NUM!</v>
      </c>
      <c r="AT117" s="48" t="e">
        <f>IF(AU117&gt;=16,DATEDIF(BK117,BO117,"ym")+1,DATEDIF(BK117,BO117,"ym"))</f>
        <v>#NUM!</v>
      </c>
      <c r="AU117" s="49" t="e">
        <f>DATEDIF(BK117,BO117,"md")</f>
        <v>#NUM!</v>
      </c>
      <c r="AV117" s="50" t="e">
        <f>IF(AZ117&gt;=12,DATEDIF(BL117,BN117,"y")+1,DATEDIF(BL117,BN117,"y"))</f>
        <v>#NUM!</v>
      </c>
      <c r="AW117" s="50" t="e">
        <f>IF(AZ117&gt;=12,AZ117-12,AZ117)</f>
        <v>#NUM!</v>
      </c>
      <c r="AX117" s="51" t="e">
        <f>IF(BA117&lt;=15,"半",0)</f>
        <v>#NUM!</v>
      </c>
      <c r="AY117" s="47" t="e">
        <f>DATEDIF(BL117,BN117,"y")</f>
        <v>#NUM!</v>
      </c>
      <c r="AZ117" s="48" t="e">
        <f>IF(BA117&gt;=16,DATEDIF(BL117,BN117,"ym")+1,DATEDIF(BL117,BN117,"ym"))</f>
        <v>#NUM!</v>
      </c>
      <c r="BA117" s="48" t="e">
        <f>DATEDIF(BL117,BN117,"md")</f>
        <v>#NUM!</v>
      </c>
      <c r="BB117" s="50" t="e">
        <f>IF(BF117&gt;=12,DATEDIF(BL117,BO117,"y")+1,DATEDIF(BL117,BO117,"y"))</f>
        <v>#NUM!</v>
      </c>
      <c r="BC117" s="50" t="e">
        <f>IF(BF117&gt;=12,BF117-12,BF117)</f>
        <v>#NUM!</v>
      </c>
      <c r="BD117" s="51" t="e">
        <f>IF(BG117&lt;=15,"半",0)</f>
        <v>#NUM!</v>
      </c>
      <c r="BE117" s="47" t="e">
        <f>DATEDIF(BL117,BO117,"y")</f>
        <v>#NUM!</v>
      </c>
      <c r="BF117" s="48" t="e">
        <f>IF(BG117&gt;=16,DATEDIF(BL117,BO117,"ym")+1,DATEDIF(BL117,BO117,"ym"))</f>
        <v>#NUM!</v>
      </c>
      <c r="BG117" s="49" t="e">
        <f>DATEDIF(BL117,BO117,"md")</f>
        <v>#NUM!</v>
      </c>
      <c r="BH117" s="48"/>
      <c r="BI117" s="55">
        <f>IF(J118="現在",$AG$6,J118)</f>
        <v>0</v>
      </c>
      <c r="BJ117" s="48">
        <v>27</v>
      </c>
      <c r="BK117" s="57">
        <f>IF(DAY(J117)&lt;=15,J117-DAY(J117)+1,J117-DAY(J117)+16)</f>
        <v>1</v>
      </c>
      <c r="BL117" s="57">
        <f>IF(DAY(BK117)=1,BK117+15,BU117)</f>
        <v>16</v>
      </c>
      <c r="BM117" s="58"/>
      <c r="BN117" s="139">
        <f>IF(CD117&gt;=16,CB117,IF(J118="現在",$AG$6-CD117+15,J118-CD117+15))</f>
        <v>15</v>
      </c>
      <c r="BO117" s="59">
        <f>IF(DAY(BN117)=15,BN117-DAY(BN117),BN117-DAY(BN117)+15)</f>
        <v>0</v>
      </c>
      <c r="BP117" s="58"/>
      <c r="BQ117" s="58"/>
      <c r="BR117" s="56">
        <f>YEAR(J117)</f>
        <v>1900</v>
      </c>
      <c r="BS117" s="60">
        <f>MONTH(J117)+1</f>
        <v>2</v>
      </c>
      <c r="BT117" s="61" t="str">
        <f>CONCATENATE(BR117,"/",BS117,"/",1)</f>
        <v>1900/2/1</v>
      </c>
      <c r="BU117" s="61">
        <f t="shared" si="0"/>
        <v>32</v>
      </c>
      <c r="BV117" s="61">
        <f>BT117-1</f>
        <v>31</v>
      </c>
      <c r="BW117" s="56">
        <f t="shared" si="1"/>
        <v>31</v>
      </c>
      <c r="BX117" s="56">
        <f>DAY(J117)</f>
        <v>0</v>
      </c>
      <c r="BY117" s="56">
        <f>YEAR(BI117)</f>
        <v>1900</v>
      </c>
      <c r="BZ117" s="60">
        <f>IF(MONTH(BI117)=12,MONTH(BI117)-12+1,MONTH(BI117)+1)</f>
        <v>2</v>
      </c>
      <c r="CA117" s="61" t="str">
        <f>IF(BZ117=1,CONCATENATE(BY117+1,"/",BZ117,"/",1),CONCATENATE(BY117,"/",BZ117,"/",1))</f>
        <v>1900/2/1</v>
      </c>
      <c r="CB117" s="61">
        <f t="shared" si="2"/>
        <v>31</v>
      </c>
      <c r="CC117" s="56">
        <f t="shared" si="3"/>
        <v>31</v>
      </c>
      <c r="CD117" s="56">
        <f>DAY(BI117)</f>
        <v>0</v>
      </c>
    </row>
    <row r="118" spans="1:82" ht="12.75" customHeight="1">
      <c r="A118" s="229"/>
      <c r="B118" s="233"/>
      <c r="C118" s="234"/>
      <c r="D118" s="234"/>
      <c r="E118" s="234"/>
      <c r="F118" s="234"/>
      <c r="G118" s="235"/>
      <c r="H118" s="2" t="s">
        <v>24</v>
      </c>
      <c r="I118" s="2"/>
      <c r="J118" s="127"/>
      <c r="K118" s="237"/>
      <c r="L118" s="239"/>
      <c r="M118" s="241"/>
      <c r="N118" s="242"/>
      <c r="O118" s="243"/>
      <c r="P118" s="297"/>
      <c r="Q118" s="296"/>
      <c r="R118" s="346"/>
      <c r="S118" s="347"/>
      <c r="T118" s="347"/>
      <c r="U118" s="347"/>
      <c r="V118" s="348"/>
      <c r="W118" s="266"/>
      <c r="X118" s="267"/>
      <c r="Y118" s="346"/>
      <c r="Z118" s="347"/>
      <c r="AA118" s="347"/>
      <c r="AB118" s="347"/>
      <c r="AC118" s="348"/>
      <c r="AD118" s="305"/>
      <c r="AF118" s="257"/>
      <c r="AG118" s="251"/>
      <c r="AH118"/>
      <c r="AI118"/>
      <c r="AJ118" s="211"/>
      <c r="AK118" s="211"/>
      <c r="AL118" s="212"/>
      <c r="AM118" s="47"/>
      <c r="AN118" s="48"/>
      <c r="AO118" s="49"/>
      <c r="AP118" s="211"/>
      <c r="AQ118" s="211"/>
      <c r="AR118" s="212"/>
      <c r="AS118" s="47"/>
      <c r="AT118" s="48"/>
      <c r="AU118" s="49"/>
      <c r="AV118" s="211"/>
      <c r="AW118" s="211"/>
      <c r="AX118" s="212"/>
      <c r="AY118" s="47"/>
      <c r="AZ118" s="48"/>
      <c r="BA118" s="48"/>
      <c r="BB118" s="211"/>
      <c r="BC118" s="211"/>
      <c r="BD118" s="212"/>
      <c r="BE118" s="47"/>
      <c r="BF118" s="48"/>
      <c r="BG118" s="49"/>
      <c r="BH118" s="48"/>
      <c r="BI118" s="55"/>
      <c r="BJ118" s="48"/>
      <c r="BK118" s="57"/>
      <c r="BL118" s="57"/>
      <c r="BM118" s="58"/>
      <c r="BN118" s="59"/>
      <c r="BO118" s="59"/>
      <c r="BP118" s="58"/>
      <c r="BQ118" s="58"/>
      <c r="BS118" s="60"/>
      <c r="BT118" s="61"/>
      <c r="BU118" s="61"/>
      <c r="BV118" s="61"/>
      <c r="BZ118" s="60"/>
      <c r="CA118" s="61"/>
      <c r="CB118" s="61"/>
    </row>
    <row r="119" spans="1:82" ht="12.75" customHeight="1">
      <c r="A119" s="228"/>
      <c r="B119" s="230"/>
      <c r="C119" s="231"/>
      <c r="D119" s="231"/>
      <c r="E119" s="231"/>
      <c r="F119" s="231"/>
      <c r="G119" s="232"/>
      <c r="H119" s="9" t="s">
        <v>23</v>
      </c>
      <c r="I119" s="9"/>
      <c r="J119" s="128"/>
      <c r="K119" s="236" t="str">
        <f>IF($J119&lt;&gt;"",IF($AF119="0-",AP119,IF($AF119="+0",AV119,IF($AF119="+-",BB119,AJ119))),"")</f>
        <v/>
      </c>
      <c r="L119" s="238" t="str">
        <f>IF($J119&lt;&gt;"",IF($AF119="0-",AQ119,IF($AF119="+0",AW119,IF($AF119="+-",BC119,AK119))),"")</f>
        <v/>
      </c>
      <c r="M119" s="240" t="str">
        <f>IF($J119&lt;&gt;"",IF($AF119="0-",AR119,IF($AF119="+0",AX119,IF($AF119="+-",BD119,AL119))),"")</f>
        <v/>
      </c>
      <c r="N119" s="242"/>
      <c r="O119" s="243"/>
      <c r="P119" s="269" t="s">
        <v>68</v>
      </c>
      <c r="Q119" s="282"/>
      <c r="R119" s="273"/>
      <c r="S119" s="274"/>
      <c r="T119" s="274"/>
      <c r="U119" s="274"/>
      <c r="V119" s="275"/>
      <c r="W119" s="269" t="s">
        <v>68</v>
      </c>
      <c r="X119" s="270"/>
      <c r="Y119" s="273"/>
      <c r="Z119" s="274"/>
      <c r="AA119" s="274"/>
      <c r="AB119" s="274"/>
      <c r="AC119" s="275"/>
      <c r="AD119" s="305"/>
      <c r="AF119" s="256"/>
      <c r="AG119" s="250" t="str">
        <f>IF(AF119&lt;&gt;"",VLOOKUP(AF119,$AH$13:$AI$16,2),"")</f>
        <v/>
      </c>
      <c r="AH119"/>
      <c r="AI119"/>
      <c r="AJ119" s="50">
        <f>IF(AN119&gt;=12,DATEDIF(BK119,BN119,"y")+1,DATEDIF(BK119,BN119,"y"))</f>
        <v>0</v>
      </c>
      <c r="AK119" s="50">
        <f>IF(AN119&gt;=12,AN119-12,AN119)</f>
        <v>0</v>
      </c>
      <c r="AL119" s="51" t="str">
        <f>IF(AO119&lt;=15,"半",0)</f>
        <v>半</v>
      </c>
      <c r="AM119" s="47">
        <f>DATEDIF(BK119,BN119,"y")</f>
        <v>0</v>
      </c>
      <c r="AN119" s="48">
        <f>IF(AO119&gt;=16,DATEDIF(BK119,BN119,"ym")+1,DATEDIF(BK119,BN119,"ym"))</f>
        <v>0</v>
      </c>
      <c r="AO119" s="49">
        <f>DATEDIF(BK119,BN119,"md")</f>
        <v>14</v>
      </c>
      <c r="AP119" s="50" t="e">
        <f>IF(AT119&gt;=12,DATEDIF(BK119,BO119,"y")+1,DATEDIF(BK119,BO119,"y"))</f>
        <v>#NUM!</v>
      </c>
      <c r="AQ119" s="50" t="e">
        <f>IF(AT119&gt;=12,AT119-12,AT119)</f>
        <v>#NUM!</v>
      </c>
      <c r="AR119" s="51" t="e">
        <f>IF(AU119&lt;=15,"半",0)</f>
        <v>#NUM!</v>
      </c>
      <c r="AS119" s="47" t="e">
        <f>DATEDIF(BK119,BO119,"y")</f>
        <v>#NUM!</v>
      </c>
      <c r="AT119" s="48" t="e">
        <f>IF(AU119&gt;=16,DATEDIF(BK119,BO119,"ym")+1,DATEDIF(BK119,BO119,"ym"))</f>
        <v>#NUM!</v>
      </c>
      <c r="AU119" s="49" t="e">
        <f>DATEDIF(BK119,BO119,"md")</f>
        <v>#NUM!</v>
      </c>
      <c r="AV119" s="50" t="e">
        <f>IF(AZ119&gt;=12,DATEDIF(BL119,BN119,"y")+1,DATEDIF(BL119,BN119,"y"))</f>
        <v>#NUM!</v>
      </c>
      <c r="AW119" s="50" t="e">
        <f>IF(AZ119&gt;=12,AZ119-12,AZ119)</f>
        <v>#NUM!</v>
      </c>
      <c r="AX119" s="51" t="e">
        <f>IF(BA119&lt;=15,"半",0)</f>
        <v>#NUM!</v>
      </c>
      <c r="AY119" s="47" t="e">
        <f>DATEDIF(BL119,BN119,"y")</f>
        <v>#NUM!</v>
      </c>
      <c r="AZ119" s="48" t="e">
        <f>IF(BA119&gt;=16,DATEDIF(BL119,BN119,"ym")+1,DATEDIF(BL119,BN119,"ym"))</f>
        <v>#NUM!</v>
      </c>
      <c r="BA119" s="48" t="e">
        <f>DATEDIF(BL119,BN119,"md")</f>
        <v>#NUM!</v>
      </c>
      <c r="BB119" s="50" t="e">
        <f>IF(BF119&gt;=12,DATEDIF(BL119,BO119,"y")+1,DATEDIF(BL119,BO119,"y"))</f>
        <v>#NUM!</v>
      </c>
      <c r="BC119" s="50" t="e">
        <f>IF(BF119&gt;=12,BF119-12,BF119)</f>
        <v>#NUM!</v>
      </c>
      <c r="BD119" s="51" t="e">
        <f>IF(BG119&lt;=15,"半",0)</f>
        <v>#NUM!</v>
      </c>
      <c r="BE119" s="47" t="e">
        <f>DATEDIF(BL119,BO119,"y")</f>
        <v>#NUM!</v>
      </c>
      <c r="BF119" s="48" t="e">
        <f>IF(BG119&gt;=16,DATEDIF(BL119,BO119,"ym")+1,DATEDIF(BL119,BO119,"ym"))</f>
        <v>#NUM!</v>
      </c>
      <c r="BG119" s="49" t="e">
        <f>DATEDIF(BL119,BO119,"md")</f>
        <v>#NUM!</v>
      </c>
      <c r="BH119" s="48"/>
      <c r="BI119" s="55">
        <f>IF(J120="現在",$AG$6,J120)</f>
        <v>0</v>
      </c>
      <c r="BJ119" s="48">
        <v>28</v>
      </c>
      <c r="BK119" s="57">
        <f>IF(DAY(J119)&lt;=15,J119-DAY(J119)+1,J119-DAY(J119)+16)</f>
        <v>1</v>
      </c>
      <c r="BL119" s="57">
        <f>IF(DAY(BK119)=1,BK119+15,BU119)</f>
        <v>16</v>
      </c>
      <c r="BM119" s="58"/>
      <c r="BN119" s="139">
        <f>IF(CD119&gt;=16,CB119,IF(J120="現在",$AG$6-CD119+15,J120-CD119+15))</f>
        <v>15</v>
      </c>
      <c r="BO119" s="59">
        <f>IF(DAY(BN119)=15,BN119-DAY(BN119),BN119-DAY(BN119)+15)</f>
        <v>0</v>
      </c>
      <c r="BP119" s="58"/>
      <c r="BQ119" s="58"/>
      <c r="BR119" s="56">
        <f>YEAR(J119)</f>
        <v>1900</v>
      </c>
      <c r="BS119" s="60">
        <f>MONTH(J119)+1</f>
        <v>2</v>
      </c>
      <c r="BT119" s="61" t="str">
        <f>CONCATENATE(BR119,"/",BS119,"/",1)</f>
        <v>1900/2/1</v>
      </c>
      <c r="BU119" s="61">
        <f t="shared" si="0"/>
        <v>32</v>
      </c>
      <c r="BV119" s="61">
        <f>BT119-1</f>
        <v>31</v>
      </c>
      <c r="BW119" s="56">
        <f t="shared" si="1"/>
        <v>31</v>
      </c>
      <c r="BX119" s="56">
        <f>DAY(J119)</f>
        <v>0</v>
      </c>
      <c r="BY119" s="56">
        <f>YEAR(BI119)</f>
        <v>1900</v>
      </c>
      <c r="BZ119" s="60">
        <f>IF(MONTH(BI119)=12,MONTH(BI119)-12+1,MONTH(BI119)+1)</f>
        <v>2</v>
      </c>
      <c r="CA119" s="61" t="str">
        <f>IF(BZ119=1,CONCATENATE(BY119+1,"/",BZ119,"/",1),CONCATENATE(BY119,"/",BZ119,"/",1))</f>
        <v>1900/2/1</v>
      </c>
      <c r="CB119" s="61">
        <f t="shared" si="2"/>
        <v>31</v>
      </c>
      <c r="CC119" s="56">
        <f t="shared" si="3"/>
        <v>31</v>
      </c>
      <c r="CD119" s="56">
        <f>DAY(BI119)</f>
        <v>0</v>
      </c>
    </row>
    <row r="120" spans="1:82" ht="12.75" customHeight="1">
      <c r="A120" s="229"/>
      <c r="B120" s="233"/>
      <c r="C120" s="234"/>
      <c r="D120" s="234"/>
      <c r="E120" s="234"/>
      <c r="F120" s="234"/>
      <c r="G120" s="235"/>
      <c r="H120" s="2" t="s">
        <v>24</v>
      </c>
      <c r="I120" s="2"/>
      <c r="J120" s="127"/>
      <c r="K120" s="237"/>
      <c r="L120" s="239"/>
      <c r="M120" s="241"/>
      <c r="N120" s="242"/>
      <c r="O120" s="243"/>
      <c r="P120" s="283"/>
      <c r="Q120" s="284"/>
      <c r="R120" s="276"/>
      <c r="S120" s="277"/>
      <c r="T120" s="277"/>
      <c r="U120" s="277"/>
      <c r="V120" s="278"/>
      <c r="W120" s="271"/>
      <c r="X120" s="272"/>
      <c r="Y120" s="276"/>
      <c r="Z120" s="277"/>
      <c r="AA120" s="277"/>
      <c r="AB120" s="277"/>
      <c r="AC120" s="278"/>
      <c r="AD120" s="305"/>
      <c r="AF120" s="257"/>
      <c r="AG120" s="251"/>
      <c r="AH120"/>
      <c r="AI120"/>
      <c r="AJ120" s="211"/>
      <c r="AK120" s="211"/>
      <c r="AL120" s="212"/>
      <c r="AM120" s="47"/>
      <c r="AN120" s="48"/>
      <c r="AO120" s="49"/>
      <c r="AP120" s="211"/>
      <c r="AQ120" s="211"/>
      <c r="AR120" s="212"/>
      <c r="AS120" s="47"/>
      <c r="AT120" s="48"/>
      <c r="AU120" s="49"/>
      <c r="AV120" s="211"/>
      <c r="AW120" s="211"/>
      <c r="AX120" s="212"/>
      <c r="AY120" s="47"/>
      <c r="AZ120" s="48"/>
      <c r="BA120" s="48"/>
      <c r="BB120" s="211"/>
      <c r="BC120" s="211"/>
      <c r="BD120" s="212"/>
      <c r="BE120" s="47"/>
      <c r="BF120" s="48"/>
      <c r="BG120" s="49"/>
      <c r="BH120" s="48"/>
      <c r="BI120" s="55"/>
      <c r="BJ120" s="48"/>
      <c r="BK120" s="57"/>
      <c r="BL120" s="57"/>
      <c r="BM120" s="58"/>
      <c r="BN120" s="59"/>
      <c r="BO120" s="59"/>
      <c r="BP120" s="58"/>
      <c r="BQ120" s="58"/>
      <c r="BS120" s="60"/>
      <c r="BT120" s="61"/>
      <c r="BU120" s="61"/>
      <c r="BV120" s="61"/>
      <c r="BZ120" s="60"/>
      <c r="CA120" s="61"/>
      <c r="CB120" s="61"/>
    </row>
    <row r="121" spans="1:82" ht="12.75" customHeight="1">
      <c r="A121" s="228"/>
      <c r="B121" s="230"/>
      <c r="C121" s="231"/>
      <c r="D121" s="231"/>
      <c r="E121" s="231"/>
      <c r="F121" s="231"/>
      <c r="G121" s="232"/>
      <c r="H121" s="9" t="s">
        <v>23</v>
      </c>
      <c r="I121" s="9"/>
      <c r="J121" s="128"/>
      <c r="K121" s="236" t="str">
        <f>IF($J121&lt;&gt;"",IF($AF121="0-",AP121,IF($AF121="+0",AV121,IF($AF121="+-",BB121,AJ121))),"")</f>
        <v/>
      </c>
      <c r="L121" s="238" t="str">
        <f>IF($J121&lt;&gt;"",IF($AF121="0-",AQ121,IF($AF121="+0",AW121,IF($AF121="+-",BC121,AK121))),"")</f>
        <v/>
      </c>
      <c r="M121" s="240" t="str">
        <f>IF($J121&lt;&gt;"",IF($AF121="0-",AR121,IF($AF121="+0",AX121,IF($AF121="+-",BD121,AL121))),"")</f>
        <v/>
      </c>
      <c r="N121" s="242"/>
      <c r="O121" s="243"/>
      <c r="P121" s="295" t="s">
        <v>64</v>
      </c>
      <c r="Q121" s="296"/>
      <c r="R121" s="298"/>
      <c r="S121" s="299"/>
      <c r="T121" s="299"/>
      <c r="U121" s="299"/>
      <c r="V121" s="143" t="s">
        <v>84</v>
      </c>
      <c r="W121" s="264" t="s">
        <v>64</v>
      </c>
      <c r="X121" s="265"/>
      <c r="Y121" s="298"/>
      <c r="Z121" s="299"/>
      <c r="AA121" s="299"/>
      <c r="AB121" s="299"/>
      <c r="AC121" s="140" t="s">
        <v>84</v>
      </c>
      <c r="AD121" s="305"/>
      <c r="AF121" s="256"/>
      <c r="AG121" s="250" t="str">
        <f>IF(AF121&lt;&gt;"",VLOOKUP(AF121,$AH$13:$AI$16,2),"")</f>
        <v/>
      </c>
      <c r="AH121"/>
      <c r="AI121"/>
      <c r="AJ121" s="50">
        <f>IF(AN121&gt;=12,DATEDIF(BK121,BN121,"y")+1,DATEDIF(BK121,BN121,"y"))</f>
        <v>0</v>
      </c>
      <c r="AK121" s="50">
        <f>IF(AN121&gt;=12,AN121-12,AN121)</f>
        <v>0</v>
      </c>
      <c r="AL121" s="51" t="str">
        <f>IF(AO121&lt;=15,"半",0)</f>
        <v>半</v>
      </c>
      <c r="AM121" s="47">
        <f>DATEDIF(BK121,BN121,"y")</f>
        <v>0</v>
      </c>
      <c r="AN121" s="48">
        <f>IF(AO121&gt;=16,DATEDIF(BK121,BN121,"ym")+1,DATEDIF(BK121,BN121,"ym"))</f>
        <v>0</v>
      </c>
      <c r="AO121" s="49">
        <f>DATEDIF(BK121,BN121,"md")</f>
        <v>14</v>
      </c>
      <c r="AP121" s="50" t="e">
        <f>IF(AT121&gt;=12,DATEDIF(BK121,BO121,"y")+1,DATEDIF(BK121,BO121,"y"))</f>
        <v>#NUM!</v>
      </c>
      <c r="AQ121" s="50" t="e">
        <f>IF(AT121&gt;=12,AT121-12,AT121)</f>
        <v>#NUM!</v>
      </c>
      <c r="AR121" s="51" t="e">
        <f>IF(AU121&lt;=15,"半",0)</f>
        <v>#NUM!</v>
      </c>
      <c r="AS121" s="47" t="e">
        <f>DATEDIF(BK121,BO121,"y")</f>
        <v>#NUM!</v>
      </c>
      <c r="AT121" s="48" t="e">
        <f>IF(AU121&gt;=16,DATEDIF(BK121,BO121,"ym")+1,DATEDIF(BK121,BO121,"ym"))</f>
        <v>#NUM!</v>
      </c>
      <c r="AU121" s="49" t="e">
        <f>DATEDIF(BK121,BO121,"md")</f>
        <v>#NUM!</v>
      </c>
      <c r="AV121" s="50" t="e">
        <f>IF(AZ121&gt;=12,DATEDIF(BL121,BN121,"y")+1,DATEDIF(BL121,BN121,"y"))</f>
        <v>#NUM!</v>
      </c>
      <c r="AW121" s="50" t="e">
        <f>IF(AZ121&gt;=12,AZ121-12,AZ121)</f>
        <v>#NUM!</v>
      </c>
      <c r="AX121" s="51" t="e">
        <f>IF(BA121&lt;=15,"半",0)</f>
        <v>#NUM!</v>
      </c>
      <c r="AY121" s="47" t="e">
        <f>DATEDIF(BL121,BN121,"y")</f>
        <v>#NUM!</v>
      </c>
      <c r="AZ121" s="48" t="e">
        <f>IF(BA121&gt;=16,DATEDIF(BL121,BN121,"ym")+1,DATEDIF(BL121,BN121,"ym"))</f>
        <v>#NUM!</v>
      </c>
      <c r="BA121" s="48" t="e">
        <f>DATEDIF(BL121,BN121,"md")</f>
        <v>#NUM!</v>
      </c>
      <c r="BB121" s="50" t="e">
        <f>IF(BF121&gt;=12,DATEDIF(BL121,BO121,"y")+1,DATEDIF(BL121,BO121,"y"))</f>
        <v>#NUM!</v>
      </c>
      <c r="BC121" s="50" t="e">
        <f>IF(BF121&gt;=12,BF121-12,BF121)</f>
        <v>#NUM!</v>
      </c>
      <c r="BD121" s="51" t="e">
        <f>IF(BG121&lt;=15,"半",0)</f>
        <v>#NUM!</v>
      </c>
      <c r="BE121" s="47" t="e">
        <f>DATEDIF(BL121,BO121,"y")</f>
        <v>#NUM!</v>
      </c>
      <c r="BF121" s="48" t="e">
        <f>IF(BG121&gt;=16,DATEDIF(BL121,BO121,"ym")+1,DATEDIF(BL121,BO121,"ym"))</f>
        <v>#NUM!</v>
      </c>
      <c r="BG121" s="49" t="e">
        <f>DATEDIF(BL121,BO121,"md")</f>
        <v>#NUM!</v>
      </c>
      <c r="BH121" s="48"/>
      <c r="BI121" s="55">
        <f>IF(J122="現在",$AG$6,J122)</f>
        <v>0</v>
      </c>
      <c r="BJ121" s="48">
        <v>29</v>
      </c>
      <c r="BK121" s="57">
        <f>IF(DAY(J121)&lt;=15,J121-DAY(J121)+1,J121-DAY(J121)+16)</f>
        <v>1</v>
      </c>
      <c r="BL121" s="57">
        <f>IF(DAY(BK121)=1,BK121+15,BU121)</f>
        <v>16</v>
      </c>
      <c r="BM121" s="58"/>
      <c r="BN121" s="139">
        <f>IF(CD121&gt;=16,CB121,IF(J122="現在",$AG$6-CD121+15,J122-CD121+15))</f>
        <v>15</v>
      </c>
      <c r="BO121" s="59">
        <f>IF(DAY(BN121)=15,BN121-DAY(BN121),BN121-DAY(BN121)+15)</f>
        <v>0</v>
      </c>
      <c r="BP121" s="58"/>
      <c r="BQ121" s="58"/>
      <c r="BR121" s="56">
        <f>YEAR(J121)</f>
        <v>1900</v>
      </c>
      <c r="BS121" s="60">
        <f>MONTH(J121)+1</f>
        <v>2</v>
      </c>
      <c r="BT121" s="61" t="str">
        <f>CONCATENATE(BR121,"/",BS121,"/",1)</f>
        <v>1900/2/1</v>
      </c>
      <c r="BU121" s="61">
        <f t="shared" si="0"/>
        <v>32</v>
      </c>
      <c r="BV121" s="61">
        <f>BT121-1</f>
        <v>31</v>
      </c>
      <c r="BW121" s="56">
        <f t="shared" si="1"/>
        <v>31</v>
      </c>
      <c r="BX121" s="56">
        <f>DAY(J121)</f>
        <v>0</v>
      </c>
      <c r="BY121" s="56">
        <f>YEAR(BI121)</f>
        <v>1900</v>
      </c>
      <c r="BZ121" s="60">
        <f>IF(MONTH(BI121)=12,MONTH(BI121)-12+1,MONTH(BI121)+1)</f>
        <v>2</v>
      </c>
      <c r="CA121" s="61" t="str">
        <f>IF(BZ121=1,CONCATENATE(BY121+1,"/",BZ121,"/",1),CONCATENATE(BY121,"/",BZ121,"/",1))</f>
        <v>1900/2/1</v>
      </c>
      <c r="CB121" s="61">
        <f t="shared" si="2"/>
        <v>31</v>
      </c>
      <c r="CC121" s="56">
        <f t="shared" si="3"/>
        <v>31</v>
      </c>
      <c r="CD121" s="56">
        <f>DAY(BI121)</f>
        <v>0</v>
      </c>
    </row>
    <row r="122" spans="1:82" ht="12.75" customHeight="1">
      <c r="A122" s="229"/>
      <c r="B122" s="233"/>
      <c r="C122" s="234"/>
      <c r="D122" s="234"/>
      <c r="E122" s="234"/>
      <c r="F122" s="234"/>
      <c r="G122" s="235"/>
      <c r="H122" s="2" t="s">
        <v>24</v>
      </c>
      <c r="I122" s="2"/>
      <c r="J122" s="127"/>
      <c r="K122" s="237"/>
      <c r="L122" s="239"/>
      <c r="M122" s="241"/>
      <c r="N122" s="242"/>
      <c r="O122" s="243"/>
      <c r="P122" s="297"/>
      <c r="Q122" s="296"/>
      <c r="R122" s="300"/>
      <c r="S122" s="301"/>
      <c r="T122" s="301"/>
      <c r="U122" s="301"/>
      <c r="V122" s="142"/>
      <c r="W122" s="266"/>
      <c r="X122" s="267"/>
      <c r="Y122" s="300"/>
      <c r="Z122" s="301"/>
      <c r="AA122" s="301"/>
      <c r="AB122" s="301"/>
      <c r="AC122" s="141"/>
      <c r="AD122" s="305"/>
      <c r="AF122" s="257"/>
      <c r="AG122" s="251"/>
      <c r="AH122"/>
      <c r="AI122"/>
      <c r="AJ122" s="211"/>
      <c r="AK122" s="211"/>
      <c r="AL122" s="212"/>
      <c r="AM122" s="47"/>
      <c r="AN122" s="48"/>
      <c r="AO122" s="49"/>
      <c r="AP122" s="211"/>
      <c r="AQ122" s="211"/>
      <c r="AR122" s="212"/>
      <c r="AS122" s="47"/>
      <c r="AT122" s="48"/>
      <c r="AU122" s="49"/>
      <c r="AV122" s="211"/>
      <c r="AW122" s="211"/>
      <c r="AX122" s="212"/>
      <c r="AY122" s="47"/>
      <c r="AZ122" s="48"/>
      <c r="BA122" s="48"/>
      <c r="BB122" s="211"/>
      <c r="BC122" s="211"/>
      <c r="BD122" s="212"/>
      <c r="BE122" s="47"/>
      <c r="BF122" s="48"/>
      <c r="BG122" s="49"/>
      <c r="BH122" s="48"/>
      <c r="BI122" s="55"/>
      <c r="BJ122" s="48"/>
      <c r="BK122" s="57"/>
      <c r="BL122" s="57"/>
      <c r="BM122" s="58"/>
      <c r="BN122" s="59"/>
      <c r="BO122" s="59"/>
      <c r="BP122" s="58"/>
      <c r="BQ122" s="58"/>
      <c r="BS122" s="60"/>
      <c r="BT122" s="61"/>
      <c r="BU122" s="61"/>
      <c r="BV122" s="61"/>
      <c r="BZ122" s="60"/>
      <c r="CA122" s="61"/>
      <c r="CB122" s="61"/>
    </row>
    <row r="123" spans="1:82" ht="12.75" customHeight="1">
      <c r="A123" s="228"/>
      <c r="B123" s="230"/>
      <c r="C123" s="231"/>
      <c r="D123" s="231"/>
      <c r="E123" s="231"/>
      <c r="F123" s="231"/>
      <c r="G123" s="232"/>
      <c r="H123" s="9" t="s">
        <v>23</v>
      </c>
      <c r="I123" s="9"/>
      <c r="J123" s="128"/>
      <c r="K123" s="236" t="str">
        <f>IF($J123&lt;&gt;"",IF($AF123="0-",AP123,IF($AF123="+0",AV123,IF($AF123="+-",BB123,AJ123))),"")</f>
        <v/>
      </c>
      <c r="L123" s="238" t="str">
        <f>IF($J123&lt;&gt;"",IF($AF123="0-",AQ123,IF($AF123="+0",AW123,IF($AF123="+-",BC123,AK123))),"")</f>
        <v/>
      </c>
      <c r="M123" s="240" t="str">
        <f>IF($J123&lt;&gt;"",IF($AF123="0-",AR123,IF($AF123="+0",AX123,IF($AF123="+-",BD123,AL123))),"")</f>
        <v/>
      </c>
      <c r="N123" s="242"/>
      <c r="O123" s="243"/>
      <c r="P123" s="260" t="s">
        <v>67</v>
      </c>
      <c r="Q123" s="261"/>
      <c r="R123" s="15" t="s">
        <v>70</v>
      </c>
      <c r="S123" s="85" t="s">
        <v>59</v>
      </c>
      <c r="T123" s="85" t="s">
        <v>60</v>
      </c>
      <c r="U123" s="86" t="s">
        <v>61</v>
      </c>
      <c r="V123" s="87" t="s">
        <v>71</v>
      </c>
      <c r="W123" s="264" t="s">
        <v>67</v>
      </c>
      <c r="X123" s="265"/>
      <c r="Y123" s="15" t="s">
        <v>70</v>
      </c>
      <c r="Z123" s="85" t="s">
        <v>59</v>
      </c>
      <c r="AA123" s="85" t="s">
        <v>60</v>
      </c>
      <c r="AB123" s="86" t="s">
        <v>61</v>
      </c>
      <c r="AC123" s="88" t="s">
        <v>71</v>
      </c>
      <c r="AD123" s="305"/>
      <c r="AF123" s="256"/>
      <c r="AG123" s="250" t="str">
        <f>IF(AF123&lt;&gt;"",VLOOKUP(AF123,$AH$13:$AI$16,2),"")</f>
        <v/>
      </c>
      <c r="AH123"/>
      <c r="AI123"/>
      <c r="AJ123" s="50">
        <f>IF(AN123&gt;=12,DATEDIF(BK123,BN123,"y")+1,DATEDIF(BK123,BN123,"y"))</f>
        <v>0</v>
      </c>
      <c r="AK123" s="50">
        <f>IF(AN123&gt;=12,AN123-12,AN123)</f>
        <v>0</v>
      </c>
      <c r="AL123" s="51" t="str">
        <f>IF(AO123&lt;=15,"半",0)</f>
        <v>半</v>
      </c>
      <c r="AM123" s="47">
        <f>DATEDIF(BK123,BN123,"y")</f>
        <v>0</v>
      </c>
      <c r="AN123" s="48">
        <f>IF(AO123&gt;=16,DATEDIF(BK123,BN123,"ym")+1,DATEDIF(BK123,BN123,"ym"))</f>
        <v>0</v>
      </c>
      <c r="AO123" s="49">
        <f>DATEDIF(BK123,BN123,"md")</f>
        <v>14</v>
      </c>
      <c r="AP123" s="50" t="e">
        <f>IF(AT123&gt;=12,DATEDIF(BK123,BO123,"y")+1,DATEDIF(BK123,BO123,"y"))</f>
        <v>#NUM!</v>
      </c>
      <c r="AQ123" s="50" t="e">
        <f>IF(AT123&gt;=12,AT123-12,AT123)</f>
        <v>#NUM!</v>
      </c>
      <c r="AR123" s="51" t="e">
        <f>IF(AU123&lt;=15,"半",0)</f>
        <v>#NUM!</v>
      </c>
      <c r="AS123" s="47" t="e">
        <f>DATEDIF(BK123,BO123,"y")</f>
        <v>#NUM!</v>
      </c>
      <c r="AT123" s="48" t="e">
        <f>IF(AU123&gt;=16,DATEDIF(BK123,BO123,"ym")+1,DATEDIF(BK123,BO123,"ym"))</f>
        <v>#NUM!</v>
      </c>
      <c r="AU123" s="49" t="e">
        <f>DATEDIF(BK123,BO123,"md")</f>
        <v>#NUM!</v>
      </c>
      <c r="AV123" s="50" t="e">
        <f>IF(AZ123&gt;=12,DATEDIF(BL123,BN123,"y")+1,DATEDIF(BL123,BN123,"y"))</f>
        <v>#NUM!</v>
      </c>
      <c r="AW123" s="50" t="e">
        <f>IF(AZ123&gt;=12,AZ123-12,AZ123)</f>
        <v>#NUM!</v>
      </c>
      <c r="AX123" s="51" t="e">
        <f>IF(BA123&lt;=15,"半",0)</f>
        <v>#NUM!</v>
      </c>
      <c r="AY123" s="47" t="e">
        <f>DATEDIF(BL123,BN123,"y")</f>
        <v>#NUM!</v>
      </c>
      <c r="AZ123" s="48" t="e">
        <f>IF(BA123&gt;=16,DATEDIF(BL123,BN123,"ym")+1,DATEDIF(BL123,BN123,"ym"))</f>
        <v>#NUM!</v>
      </c>
      <c r="BA123" s="48" t="e">
        <f>DATEDIF(BL123,BN123,"md")</f>
        <v>#NUM!</v>
      </c>
      <c r="BB123" s="50" t="e">
        <f>IF(BF123&gt;=12,DATEDIF(BL123,BO123,"y")+1,DATEDIF(BL123,BO123,"y"))</f>
        <v>#NUM!</v>
      </c>
      <c r="BC123" s="50" t="e">
        <f>IF(BF123&gt;=12,BF123-12,BF123)</f>
        <v>#NUM!</v>
      </c>
      <c r="BD123" s="51" t="e">
        <f>IF(BG123&lt;=15,"半",0)</f>
        <v>#NUM!</v>
      </c>
      <c r="BE123" s="47" t="e">
        <f>DATEDIF(BL123,BO123,"y")</f>
        <v>#NUM!</v>
      </c>
      <c r="BF123" s="48" t="e">
        <f>IF(BG123&gt;=16,DATEDIF(BL123,BO123,"ym")+1,DATEDIF(BL123,BO123,"ym"))</f>
        <v>#NUM!</v>
      </c>
      <c r="BG123" s="49" t="e">
        <f>DATEDIF(BL123,BO123,"md")</f>
        <v>#NUM!</v>
      </c>
      <c r="BH123" s="48"/>
      <c r="BI123" s="55">
        <f>IF(J124="現在",$AG$6,J124)</f>
        <v>0</v>
      </c>
      <c r="BJ123" s="48">
        <v>30</v>
      </c>
      <c r="BK123" s="57">
        <f>IF(DAY(J123)&lt;=15,J123-DAY(J123)+1,J123-DAY(J123)+16)</f>
        <v>1</v>
      </c>
      <c r="BL123" s="57">
        <f>IF(DAY(BK123)=1,BK123+15,BU123)</f>
        <v>16</v>
      </c>
      <c r="BM123" s="58"/>
      <c r="BN123" s="139">
        <f>IF(CD123&gt;=16,CB123,IF(J124="現在",$AG$6-CD123+15,J124-CD123+15))</f>
        <v>15</v>
      </c>
      <c r="BO123" s="59">
        <f>IF(DAY(BN123)=15,BN123-DAY(BN123),BN123-DAY(BN123)+15)</f>
        <v>0</v>
      </c>
      <c r="BP123" s="58"/>
      <c r="BQ123" s="58"/>
      <c r="BR123" s="56">
        <f>YEAR(J123)</f>
        <v>1900</v>
      </c>
      <c r="BS123" s="60">
        <f>MONTH(J123)+1</f>
        <v>2</v>
      </c>
      <c r="BT123" s="61" t="str">
        <f>CONCATENATE(BR123,"/",BS123,"/",1)</f>
        <v>1900/2/1</v>
      </c>
      <c r="BU123" s="61">
        <f t="shared" si="0"/>
        <v>32</v>
      </c>
      <c r="BV123" s="61">
        <f>BT123-1</f>
        <v>31</v>
      </c>
      <c r="BW123" s="56">
        <f t="shared" si="1"/>
        <v>31</v>
      </c>
      <c r="BX123" s="56">
        <f>DAY(J123)</f>
        <v>0</v>
      </c>
      <c r="BY123" s="56">
        <f>YEAR(BI123)</f>
        <v>1900</v>
      </c>
      <c r="BZ123" s="60">
        <f>IF(MONTH(BI123)=12,MONTH(BI123)-12+1,MONTH(BI123)+1)</f>
        <v>2</v>
      </c>
      <c r="CA123" s="61" t="str">
        <f>IF(BZ123=1,CONCATENATE(BY123+1,"/",BZ123,"/",1),CONCATENATE(BY123,"/",BZ123,"/",1))</f>
        <v>1900/2/1</v>
      </c>
      <c r="CB123" s="61">
        <f t="shared" si="2"/>
        <v>31</v>
      </c>
      <c r="CC123" s="56">
        <f t="shared" si="3"/>
        <v>31</v>
      </c>
      <c r="CD123" s="56">
        <f>DAY(BI123)</f>
        <v>0</v>
      </c>
    </row>
    <row r="124" spans="1:82" ht="12.75" customHeight="1">
      <c r="A124" s="229"/>
      <c r="B124" s="233"/>
      <c r="C124" s="234"/>
      <c r="D124" s="234"/>
      <c r="E124" s="234"/>
      <c r="F124" s="234"/>
      <c r="G124" s="235"/>
      <c r="H124" s="2" t="s">
        <v>24</v>
      </c>
      <c r="I124" s="2"/>
      <c r="J124" s="127"/>
      <c r="K124" s="237"/>
      <c r="L124" s="239"/>
      <c r="M124" s="241"/>
      <c r="N124" s="242"/>
      <c r="O124" s="243"/>
      <c r="P124" s="262"/>
      <c r="Q124" s="263"/>
      <c r="R124" s="134"/>
      <c r="S124" s="123"/>
      <c r="T124" s="123"/>
      <c r="U124" s="123"/>
      <c r="V124" s="135"/>
      <c r="W124" s="266"/>
      <c r="X124" s="267"/>
      <c r="Y124" s="134"/>
      <c r="Z124" s="123"/>
      <c r="AA124" s="123"/>
      <c r="AB124" s="123"/>
      <c r="AC124" s="136"/>
      <c r="AD124" s="305"/>
      <c r="AF124" s="257"/>
      <c r="AG124" s="251"/>
      <c r="AH124"/>
      <c r="AI124"/>
      <c r="AJ124" s="211"/>
      <c r="AK124" s="211"/>
      <c r="AL124" s="212"/>
      <c r="AM124" s="47"/>
      <c r="AN124" s="48"/>
      <c r="AO124" s="49"/>
      <c r="AP124" s="211"/>
      <c r="AQ124" s="211"/>
      <c r="AR124" s="212"/>
      <c r="AS124" s="47"/>
      <c r="AT124" s="48"/>
      <c r="AU124" s="49"/>
      <c r="AV124" s="211"/>
      <c r="AW124" s="211"/>
      <c r="AX124" s="212"/>
      <c r="AY124" s="47"/>
      <c r="AZ124" s="48"/>
      <c r="BA124" s="48"/>
      <c r="BB124" s="211"/>
      <c r="BC124" s="211"/>
      <c r="BD124" s="212"/>
      <c r="BE124" s="47"/>
      <c r="BF124" s="48"/>
      <c r="BG124" s="49"/>
      <c r="BH124" s="48"/>
      <c r="BI124" s="55"/>
      <c r="BJ124" s="48"/>
      <c r="BK124" s="57"/>
      <c r="BL124" s="57"/>
      <c r="BM124" s="58"/>
      <c r="BN124" s="59"/>
      <c r="BO124" s="59"/>
      <c r="BP124" s="58"/>
      <c r="BQ124" s="58"/>
      <c r="BS124" s="60"/>
      <c r="BT124" s="61"/>
      <c r="BU124" s="61"/>
      <c r="BV124" s="61"/>
      <c r="BZ124" s="60"/>
      <c r="CA124" s="61"/>
      <c r="CB124" s="61"/>
    </row>
    <row r="125" spans="1:82" ht="12.75" customHeight="1">
      <c r="A125" s="228"/>
      <c r="B125" s="230"/>
      <c r="C125" s="231"/>
      <c r="D125" s="231"/>
      <c r="E125" s="231"/>
      <c r="F125" s="231"/>
      <c r="G125" s="232"/>
      <c r="H125" s="9" t="s">
        <v>23</v>
      </c>
      <c r="I125" s="9"/>
      <c r="J125" s="128"/>
      <c r="K125" s="236" t="str">
        <f>IF($J125&lt;&gt;"",IF($AF125="0-",AP125,IF($AF125="+0",AV125,IF($AF125="+-",BB125,AJ125))),"")</f>
        <v/>
      </c>
      <c r="L125" s="238" t="str">
        <f>IF($J125&lt;&gt;"",IF($AF125="0-",AQ125,IF($AF125="+0",AW125,IF($AF125="+-",BC125,AK125))),"")</f>
        <v/>
      </c>
      <c r="M125" s="240" t="str">
        <f>IF($J125&lt;&gt;"",IF($AF125="0-",AR125,IF($AF125="+0",AX125,IF($AF125="+-",BD125,AL125))),"")</f>
        <v/>
      </c>
      <c r="N125" s="242"/>
      <c r="O125" s="243"/>
      <c r="P125" s="254" t="s">
        <v>69</v>
      </c>
      <c r="Q125" s="255"/>
      <c r="R125" s="293" t="s">
        <v>120</v>
      </c>
      <c r="S125" s="294"/>
      <c r="T125" s="294"/>
      <c r="U125" s="294"/>
      <c r="V125" s="150" t="s">
        <v>84</v>
      </c>
      <c r="W125" s="254" t="s">
        <v>69</v>
      </c>
      <c r="X125" s="279"/>
      <c r="Y125" s="280"/>
      <c r="Z125" s="281"/>
      <c r="AA125" s="281"/>
      <c r="AB125" s="281"/>
      <c r="AC125" s="151" t="s">
        <v>84</v>
      </c>
      <c r="AD125" s="305"/>
      <c r="AF125" s="256"/>
      <c r="AG125" s="250" t="str">
        <f>IF(AF125&lt;&gt;"",VLOOKUP(AF125,$AH$13:$AI$16,2),"")</f>
        <v/>
      </c>
      <c r="AH125"/>
      <c r="AI125"/>
      <c r="AJ125" s="50">
        <f>IF(AN125&gt;=12,DATEDIF(BK125,BN125,"y")+1,DATEDIF(BK125,BN125,"y"))</f>
        <v>0</v>
      </c>
      <c r="AK125" s="50">
        <f>IF(AN125&gt;=12,AN125-12,AN125)</f>
        <v>0</v>
      </c>
      <c r="AL125" s="51" t="str">
        <f>IF(AO125&lt;=15,"半",0)</f>
        <v>半</v>
      </c>
      <c r="AM125" s="47">
        <f>DATEDIF(BK125,BN125,"y")</f>
        <v>0</v>
      </c>
      <c r="AN125" s="48">
        <f>IF(AO125&gt;=16,DATEDIF(BK125,BN125,"ym")+1,DATEDIF(BK125,BN125,"ym"))</f>
        <v>0</v>
      </c>
      <c r="AO125" s="49">
        <f>DATEDIF(BK125,BN125,"md")</f>
        <v>14</v>
      </c>
      <c r="AP125" s="50" t="e">
        <f>IF(AT125&gt;=12,DATEDIF(BK125,BO125,"y")+1,DATEDIF(BK125,BO125,"y"))</f>
        <v>#NUM!</v>
      </c>
      <c r="AQ125" s="50" t="e">
        <f>IF(AT125&gt;=12,AT125-12,AT125)</f>
        <v>#NUM!</v>
      </c>
      <c r="AR125" s="51" t="e">
        <f>IF(AU125&lt;=15,"半",0)</f>
        <v>#NUM!</v>
      </c>
      <c r="AS125" s="47" t="e">
        <f>DATEDIF(BK125,BO125,"y")</f>
        <v>#NUM!</v>
      </c>
      <c r="AT125" s="48" t="e">
        <f>IF(AU125&gt;=16,DATEDIF(BK125,BO125,"ym")+1,DATEDIF(BK125,BO125,"ym"))</f>
        <v>#NUM!</v>
      </c>
      <c r="AU125" s="49" t="e">
        <f>DATEDIF(BK125,BO125,"md")</f>
        <v>#NUM!</v>
      </c>
      <c r="AV125" s="50" t="e">
        <f>IF(AZ125&gt;=12,DATEDIF(BL125,BN125,"y")+1,DATEDIF(BL125,BN125,"y"))</f>
        <v>#NUM!</v>
      </c>
      <c r="AW125" s="50" t="e">
        <f>IF(AZ125&gt;=12,AZ125-12,AZ125)</f>
        <v>#NUM!</v>
      </c>
      <c r="AX125" s="51" t="e">
        <f>IF(BA125&lt;=15,"半",0)</f>
        <v>#NUM!</v>
      </c>
      <c r="AY125" s="47" t="e">
        <f>DATEDIF(BL125,BN125,"y")</f>
        <v>#NUM!</v>
      </c>
      <c r="AZ125" s="48" t="e">
        <f>IF(BA125&gt;=16,DATEDIF(BL125,BN125,"ym")+1,DATEDIF(BL125,BN125,"ym"))</f>
        <v>#NUM!</v>
      </c>
      <c r="BA125" s="48" t="e">
        <f>DATEDIF(BL125,BN125,"md")</f>
        <v>#NUM!</v>
      </c>
      <c r="BB125" s="50" t="e">
        <f>IF(BF125&gt;=12,DATEDIF(BL125,BO125,"y")+1,DATEDIF(BL125,BO125,"y"))</f>
        <v>#NUM!</v>
      </c>
      <c r="BC125" s="50" t="e">
        <f>IF(BF125&gt;=12,BF125-12,BF125)</f>
        <v>#NUM!</v>
      </c>
      <c r="BD125" s="51" t="e">
        <f>IF(BG125&lt;=15,"半",0)</f>
        <v>#NUM!</v>
      </c>
      <c r="BE125" s="47" t="e">
        <f>DATEDIF(BL125,BO125,"y")</f>
        <v>#NUM!</v>
      </c>
      <c r="BF125" s="48" t="e">
        <f>IF(BG125&gt;=16,DATEDIF(BL125,BO125,"ym")+1,DATEDIF(BL125,BO125,"ym"))</f>
        <v>#NUM!</v>
      </c>
      <c r="BG125" s="49" t="e">
        <f>DATEDIF(BL125,BO125,"md")</f>
        <v>#NUM!</v>
      </c>
      <c r="BH125" s="48"/>
      <c r="BI125" s="55">
        <f>IF(J126="現在",$AG$6,J126)</f>
        <v>0</v>
      </c>
      <c r="BJ125" s="48">
        <v>31</v>
      </c>
      <c r="BK125" s="57">
        <f>IF(DAY(J125)&lt;=15,J125-DAY(J125)+1,J125-DAY(J125)+16)</f>
        <v>1</v>
      </c>
      <c r="BL125" s="57">
        <f>IF(DAY(BK125)=1,BK125+15,BU125)</f>
        <v>16</v>
      </c>
      <c r="BM125" s="58"/>
      <c r="BN125" s="139">
        <f>IF(CD125&gt;=16,CB125,IF(J126="現在",$AG$6-CD125+15,J126-CD125+15))</f>
        <v>15</v>
      </c>
      <c r="BO125" s="59">
        <f>IF(DAY(BN125)=15,BN125-DAY(BN125),BN125-DAY(BN125)+15)</f>
        <v>0</v>
      </c>
      <c r="BP125" s="58"/>
      <c r="BQ125" s="58"/>
      <c r="BR125" s="56">
        <f>YEAR(J125)</f>
        <v>1900</v>
      </c>
      <c r="BS125" s="60">
        <f>MONTH(J125)+1</f>
        <v>2</v>
      </c>
      <c r="BT125" s="61" t="str">
        <f>CONCATENATE(BR125,"/",BS125,"/",1)</f>
        <v>1900/2/1</v>
      </c>
      <c r="BU125" s="61">
        <f t="shared" si="0"/>
        <v>32</v>
      </c>
      <c r="BV125" s="61">
        <f>BT125-1</f>
        <v>31</v>
      </c>
      <c r="BW125" s="56">
        <f t="shared" si="1"/>
        <v>31</v>
      </c>
      <c r="BX125" s="56">
        <f>DAY(J125)</f>
        <v>0</v>
      </c>
      <c r="BY125" s="56">
        <f>YEAR(BI125)</f>
        <v>1900</v>
      </c>
      <c r="BZ125" s="60">
        <f>IF(MONTH(BI125)=12,MONTH(BI125)-12+1,MONTH(BI125)+1)</f>
        <v>2</v>
      </c>
      <c r="CA125" s="61" t="str">
        <f>IF(BZ125=1,CONCATENATE(BY125+1,"/",BZ125,"/",1),CONCATENATE(BY125,"/",BZ125,"/",1))</f>
        <v>1900/2/1</v>
      </c>
      <c r="CB125" s="61">
        <f t="shared" si="2"/>
        <v>31</v>
      </c>
      <c r="CC125" s="56">
        <f t="shared" si="3"/>
        <v>31</v>
      </c>
      <c r="CD125" s="56">
        <f>DAY(BI125)</f>
        <v>0</v>
      </c>
    </row>
    <row r="126" spans="1:82" ht="12.75" customHeight="1" thickBot="1">
      <c r="A126" s="244"/>
      <c r="B126" s="245"/>
      <c r="C126" s="246"/>
      <c r="D126" s="246"/>
      <c r="E126" s="246"/>
      <c r="F126" s="246"/>
      <c r="G126" s="247"/>
      <c r="H126" s="215" t="s">
        <v>24</v>
      </c>
      <c r="I126" s="215"/>
      <c r="J126" s="216"/>
      <c r="K126" s="248"/>
      <c r="L126" s="249"/>
      <c r="M126" s="268"/>
      <c r="N126" s="153"/>
      <c r="O126" s="114"/>
      <c r="P126" s="289" t="s">
        <v>65</v>
      </c>
      <c r="Q126" s="290"/>
      <c r="R126" s="291"/>
      <c r="S126" s="292"/>
      <c r="T126" s="292"/>
      <c r="U126" s="292"/>
      <c r="V126" s="224" t="s">
        <v>139</v>
      </c>
      <c r="W126" s="289" t="s">
        <v>65</v>
      </c>
      <c r="X126" s="307"/>
      <c r="Y126" s="252" t="s">
        <v>119</v>
      </c>
      <c r="Z126" s="253"/>
      <c r="AA126" s="253"/>
      <c r="AB126" s="253"/>
      <c r="AC126" s="225" t="s">
        <v>139</v>
      </c>
      <c r="AD126" s="100"/>
      <c r="AE126" s="63"/>
      <c r="AF126" s="306"/>
      <c r="AG126" s="251"/>
      <c r="AH126"/>
      <c r="AI126"/>
      <c r="AJ126" s="211"/>
      <c r="AK126" s="211"/>
      <c r="AL126" s="212"/>
      <c r="AM126" s="47"/>
      <c r="AN126" s="48"/>
      <c r="AO126" s="49"/>
      <c r="AP126" s="211"/>
      <c r="AQ126" s="211"/>
      <c r="AR126" s="212"/>
      <c r="AS126" s="47"/>
      <c r="AT126" s="48"/>
      <c r="AU126" s="49"/>
      <c r="AV126" s="211"/>
      <c r="AW126" s="211"/>
      <c r="AX126" s="212"/>
      <c r="AY126" s="47"/>
      <c r="AZ126" s="48"/>
      <c r="BA126" s="48"/>
      <c r="BB126" s="211"/>
      <c r="BC126" s="211"/>
      <c r="BD126" s="212"/>
      <c r="BE126" s="47"/>
      <c r="BF126" s="48"/>
      <c r="BG126" s="49"/>
      <c r="BH126" s="48"/>
      <c r="BI126" s="55"/>
      <c r="BJ126" s="48"/>
      <c r="BK126" s="57"/>
      <c r="BL126" s="57"/>
      <c r="BM126" s="58"/>
      <c r="BN126" s="59"/>
      <c r="BO126" s="59"/>
      <c r="BP126" s="58"/>
      <c r="BQ126" s="58"/>
      <c r="BS126" s="60"/>
      <c r="BT126" s="61"/>
      <c r="BU126" s="61"/>
      <c r="BV126" s="61"/>
      <c r="BZ126" s="60"/>
      <c r="CA126" s="61"/>
      <c r="CB126" s="61"/>
    </row>
  </sheetData>
  <mergeCells count="491">
    <mergeCell ref="F7:G7"/>
    <mergeCell ref="C11:O11"/>
    <mergeCell ref="Y60:AB60"/>
    <mergeCell ref="Y59:AB59"/>
    <mergeCell ref="R60:U60"/>
    <mergeCell ref="P53:Q54"/>
    <mergeCell ref="P51:Q52"/>
    <mergeCell ref="R53:V54"/>
    <mergeCell ref="W57:X58"/>
    <mergeCell ref="P60:Q60"/>
    <mergeCell ref="W53:X54"/>
    <mergeCell ref="W55:X56"/>
    <mergeCell ref="P59:Q59"/>
    <mergeCell ref="R59:U59"/>
    <mergeCell ref="R55:U56"/>
    <mergeCell ref="R51:V52"/>
    <mergeCell ref="P57:Q58"/>
    <mergeCell ref="W59:X59"/>
    <mergeCell ref="W51:X52"/>
    <mergeCell ref="Y53:AC54"/>
    <mergeCell ref="K12:M12"/>
    <mergeCell ref="L21:L22"/>
    <mergeCell ref="M25:M26"/>
    <mergeCell ref="K21:K22"/>
    <mergeCell ref="A6:B6"/>
    <mergeCell ref="M6:Q6"/>
    <mergeCell ref="M7:Q7"/>
    <mergeCell ref="I6:L6"/>
    <mergeCell ref="I7:L7"/>
    <mergeCell ref="P10:V11"/>
    <mergeCell ref="W50:AA50"/>
    <mergeCell ref="P50:T50"/>
    <mergeCell ref="U50:V50"/>
    <mergeCell ref="W44:X45"/>
    <mergeCell ref="P39:T39"/>
    <mergeCell ref="Y44:AB45"/>
    <mergeCell ref="W40:X41"/>
    <mergeCell ref="W46:X47"/>
    <mergeCell ref="W48:X49"/>
    <mergeCell ref="P44:Q45"/>
    <mergeCell ref="K17:K18"/>
    <mergeCell ref="M9:M10"/>
    <mergeCell ref="A7:B7"/>
    <mergeCell ref="A9:B9"/>
    <mergeCell ref="A10:B10"/>
    <mergeCell ref="A8:B8"/>
    <mergeCell ref="K19:K20"/>
    <mergeCell ref="A21:A22"/>
    <mergeCell ref="L25:L26"/>
    <mergeCell ref="K27:K28"/>
    <mergeCell ref="M21:M22"/>
    <mergeCell ref="L37:L38"/>
    <mergeCell ref="L29:L30"/>
    <mergeCell ref="K37:K38"/>
    <mergeCell ref="B49:C50"/>
    <mergeCell ref="A39:A40"/>
    <mergeCell ref="B39:G40"/>
    <mergeCell ref="K41:K42"/>
    <mergeCell ref="A41:A42"/>
    <mergeCell ref="B41:G42"/>
    <mergeCell ref="M41:M42"/>
    <mergeCell ref="K35:K36"/>
    <mergeCell ref="K31:K32"/>
    <mergeCell ref="K33:K34"/>
    <mergeCell ref="N51:O59"/>
    <mergeCell ref="P48:Q49"/>
    <mergeCell ref="N40:O48"/>
    <mergeCell ref="K39:K40"/>
    <mergeCell ref="P46:Q47"/>
    <mergeCell ref="R42:U43"/>
    <mergeCell ref="P55:Q56"/>
    <mergeCell ref="K43:K44"/>
    <mergeCell ref="B51:C52"/>
    <mergeCell ref="R46:U47"/>
    <mergeCell ref="R44:U45"/>
    <mergeCell ref="P40:Q41"/>
    <mergeCell ref="P42:Q43"/>
    <mergeCell ref="R40:V41"/>
    <mergeCell ref="U39:V39"/>
    <mergeCell ref="AF15:AF16"/>
    <mergeCell ref="AG17:AG18"/>
    <mergeCell ref="AG27:AG28"/>
    <mergeCell ref="AG29:AG30"/>
    <mergeCell ref="AG35:AG36"/>
    <mergeCell ref="AG19:AG20"/>
    <mergeCell ref="AG21:AG22"/>
    <mergeCell ref="AG31:AG32"/>
    <mergeCell ref="AF23:AF24"/>
    <mergeCell ref="AG25:AG26"/>
    <mergeCell ref="W42:X43"/>
    <mergeCell ref="AF43:AF44"/>
    <mergeCell ref="AG43:AG44"/>
    <mergeCell ref="AG15:AG16"/>
    <mergeCell ref="AG33:AG34"/>
    <mergeCell ref="AF29:AF30"/>
    <mergeCell ref="M17:M18"/>
    <mergeCell ref="AF31:AF32"/>
    <mergeCell ref="AF13:AF14"/>
    <mergeCell ref="AF21:AF22"/>
    <mergeCell ref="AF17:AF18"/>
    <mergeCell ref="AF19:AF20"/>
    <mergeCell ref="AG39:AG40"/>
    <mergeCell ref="AG41:AG42"/>
    <mergeCell ref="AG23:AG24"/>
    <mergeCell ref="AF25:AF26"/>
    <mergeCell ref="AF27:AF28"/>
    <mergeCell ref="AG37:AG38"/>
    <mergeCell ref="AF33:AF34"/>
    <mergeCell ref="AF35:AF36"/>
    <mergeCell ref="AG13:AG14"/>
    <mergeCell ref="AF39:AF40"/>
    <mergeCell ref="AF41:AF42"/>
    <mergeCell ref="AF37:AF38"/>
    <mergeCell ref="A1:AC1"/>
    <mergeCell ref="C6:E6"/>
    <mergeCell ref="M19:M20"/>
    <mergeCell ref="M13:M14"/>
    <mergeCell ref="B13:G14"/>
    <mergeCell ref="C7:E7"/>
    <mergeCell ref="B15:G16"/>
    <mergeCell ref="AC4:AC5"/>
    <mergeCell ref="H8:J8"/>
    <mergeCell ref="A11:B11"/>
    <mergeCell ref="A13:A14"/>
    <mergeCell ref="K15:K16"/>
    <mergeCell ref="K13:K14"/>
    <mergeCell ref="L13:L14"/>
    <mergeCell ref="W10:AC11"/>
    <mergeCell ref="X4:X5"/>
    <mergeCell ref="W9:AC9"/>
    <mergeCell ref="AB4:AB5"/>
    <mergeCell ref="L15:L16"/>
    <mergeCell ref="M15:M16"/>
    <mergeCell ref="L17:L18"/>
    <mergeCell ref="N9:N10"/>
    <mergeCell ref="O9:O10"/>
    <mergeCell ref="G2:R2"/>
    <mergeCell ref="C2:E2"/>
    <mergeCell ref="F6:G6"/>
    <mergeCell ref="A2:B2"/>
    <mergeCell ref="K29:K30"/>
    <mergeCell ref="R6:W6"/>
    <mergeCell ref="R7:W7"/>
    <mergeCell ref="P9:V9"/>
    <mergeCell ref="K25:K26"/>
    <mergeCell ref="B27:G28"/>
    <mergeCell ref="B23:G24"/>
    <mergeCell ref="B29:G30"/>
    <mergeCell ref="A27:A28"/>
    <mergeCell ref="L23:L24"/>
    <mergeCell ref="K23:K24"/>
    <mergeCell ref="M27:M28"/>
    <mergeCell ref="L27:L28"/>
    <mergeCell ref="B17:G18"/>
    <mergeCell ref="H12:J12"/>
    <mergeCell ref="A4:B5"/>
    <mergeCell ref="C3:G3"/>
    <mergeCell ref="M23:M24"/>
    <mergeCell ref="A17:A18"/>
    <mergeCell ref="A19:A20"/>
    <mergeCell ref="A23:A24"/>
    <mergeCell ref="C9:L9"/>
    <mergeCell ref="C10:L10"/>
    <mergeCell ref="B12:G12"/>
    <mergeCell ref="A15:A16"/>
    <mergeCell ref="H3:W3"/>
    <mergeCell ref="L33:L34"/>
    <mergeCell ref="L31:L32"/>
    <mergeCell ref="C4:G5"/>
    <mergeCell ref="H4:W5"/>
    <mergeCell ref="K8:AC8"/>
    <mergeCell ref="M31:M32"/>
    <mergeCell ref="Y4:Y5"/>
    <mergeCell ref="Z4:Z5"/>
    <mergeCell ref="X7:AC7"/>
    <mergeCell ref="X6:AC6"/>
    <mergeCell ref="AA4:AA5"/>
    <mergeCell ref="M33:M34"/>
    <mergeCell ref="A3:B3"/>
    <mergeCell ref="A25:A26"/>
    <mergeCell ref="B25:G26"/>
    <mergeCell ref="A29:A30"/>
    <mergeCell ref="B21:G22"/>
    <mergeCell ref="C8:G8"/>
    <mergeCell ref="B19:G20"/>
    <mergeCell ref="A64:B64"/>
    <mergeCell ref="C64:E64"/>
    <mergeCell ref="G64:O64"/>
    <mergeCell ref="L19:L20"/>
    <mergeCell ref="M37:M38"/>
    <mergeCell ref="M29:M30"/>
    <mergeCell ref="M39:M40"/>
    <mergeCell ref="A43:A44"/>
    <mergeCell ref="B57:C58"/>
    <mergeCell ref="A57:A58"/>
    <mergeCell ref="A59:A60"/>
    <mergeCell ref="B59:C60"/>
    <mergeCell ref="B55:C56"/>
    <mergeCell ref="A53:A56"/>
    <mergeCell ref="B53:C54"/>
    <mergeCell ref="A37:A38"/>
    <mergeCell ref="A35:A36"/>
    <mergeCell ref="B35:G36"/>
    <mergeCell ref="B37:G38"/>
    <mergeCell ref="A33:A34"/>
    <mergeCell ref="B33:G34"/>
    <mergeCell ref="A31:A32"/>
    <mergeCell ref="B31:G32"/>
    <mergeCell ref="A49:A52"/>
    <mergeCell ref="A71:A72"/>
    <mergeCell ref="B71:G72"/>
    <mergeCell ref="K71:K72"/>
    <mergeCell ref="L71:L72"/>
    <mergeCell ref="M71:M72"/>
    <mergeCell ref="AF71:AF72"/>
    <mergeCell ref="AG71:AG72"/>
    <mergeCell ref="M43:M44"/>
    <mergeCell ref="M35:M36"/>
    <mergeCell ref="L41:L42"/>
    <mergeCell ref="L39:L40"/>
    <mergeCell ref="L43:L44"/>
    <mergeCell ref="L35:L36"/>
    <mergeCell ref="AB50:AC50"/>
    <mergeCell ref="W60:X60"/>
    <mergeCell ref="AD56:AD58"/>
    <mergeCell ref="B43:G44"/>
    <mergeCell ref="W39:AA39"/>
    <mergeCell ref="AB39:AC39"/>
    <mergeCell ref="Y40:AC41"/>
    <mergeCell ref="Y42:AB43"/>
    <mergeCell ref="Y55:AB56"/>
    <mergeCell ref="Y51:AC52"/>
    <mergeCell ref="Y46:AB47"/>
    <mergeCell ref="W64:AC64"/>
    <mergeCell ref="B66:G66"/>
    <mergeCell ref="H66:J66"/>
    <mergeCell ref="K66:M66"/>
    <mergeCell ref="L67:L68"/>
    <mergeCell ref="M67:M68"/>
    <mergeCell ref="A123:A124"/>
    <mergeCell ref="B123:G124"/>
    <mergeCell ref="K123:K124"/>
    <mergeCell ref="M103:M104"/>
    <mergeCell ref="A107:A108"/>
    <mergeCell ref="A121:A122"/>
    <mergeCell ref="B121:G122"/>
    <mergeCell ref="P116:T116"/>
    <mergeCell ref="U116:V116"/>
    <mergeCell ref="W116:AA116"/>
    <mergeCell ref="P117:Q118"/>
    <mergeCell ref="R117:V118"/>
    <mergeCell ref="W117:X118"/>
    <mergeCell ref="Y117:AC118"/>
    <mergeCell ref="K99:K100"/>
    <mergeCell ref="L99:L100"/>
    <mergeCell ref="M99:M100"/>
    <mergeCell ref="A103:A104"/>
    <mergeCell ref="AF67:AF68"/>
    <mergeCell ref="AG67:AG68"/>
    <mergeCell ref="A69:A70"/>
    <mergeCell ref="B69:G70"/>
    <mergeCell ref="K69:K70"/>
    <mergeCell ref="L69:L70"/>
    <mergeCell ref="M69:M70"/>
    <mergeCell ref="AF69:AF70"/>
    <mergeCell ref="AG69:AG70"/>
    <mergeCell ref="A67:A68"/>
    <mergeCell ref="B67:G68"/>
    <mergeCell ref="K67:K68"/>
    <mergeCell ref="AG73:AG74"/>
    <mergeCell ref="AG75:AG76"/>
    <mergeCell ref="A77:A78"/>
    <mergeCell ref="B77:G78"/>
    <mergeCell ref="K77:K78"/>
    <mergeCell ref="L77:L78"/>
    <mergeCell ref="M77:M78"/>
    <mergeCell ref="AF77:AF78"/>
    <mergeCell ref="AG77:AG78"/>
    <mergeCell ref="A75:A76"/>
    <mergeCell ref="A73:A74"/>
    <mergeCell ref="B73:G74"/>
    <mergeCell ref="K73:K74"/>
    <mergeCell ref="L73:L74"/>
    <mergeCell ref="M73:M74"/>
    <mergeCell ref="AF73:AF74"/>
    <mergeCell ref="K75:K76"/>
    <mergeCell ref="L75:L76"/>
    <mergeCell ref="M75:M76"/>
    <mergeCell ref="AF75:AF76"/>
    <mergeCell ref="B75:G76"/>
    <mergeCell ref="AG79:AG80"/>
    <mergeCell ref="A81:A82"/>
    <mergeCell ref="B81:G82"/>
    <mergeCell ref="K81:K82"/>
    <mergeCell ref="L81:L82"/>
    <mergeCell ref="M81:M82"/>
    <mergeCell ref="AF81:AF82"/>
    <mergeCell ref="AG81:AG82"/>
    <mergeCell ref="A79:A80"/>
    <mergeCell ref="K79:K80"/>
    <mergeCell ref="L79:L80"/>
    <mergeCell ref="M79:M80"/>
    <mergeCell ref="AF79:AF80"/>
    <mergeCell ref="B79:G80"/>
    <mergeCell ref="AG83:AG84"/>
    <mergeCell ref="A85:A86"/>
    <mergeCell ref="B85:G86"/>
    <mergeCell ref="K85:K86"/>
    <mergeCell ref="L85:L86"/>
    <mergeCell ref="M85:M86"/>
    <mergeCell ref="AF85:AF86"/>
    <mergeCell ref="AG85:AG86"/>
    <mergeCell ref="A83:A84"/>
    <mergeCell ref="K83:K84"/>
    <mergeCell ref="L83:L84"/>
    <mergeCell ref="M83:M84"/>
    <mergeCell ref="AF83:AF84"/>
    <mergeCell ref="B83:G84"/>
    <mergeCell ref="AG87:AG88"/>
    <mergeCell ref="A89:A90"/>
    <mergeCell ref="B89:G90"/>
    <mergeCell ref="K89:K90"/>
    <mergeCell ref="L89:L90"/>
    <mergeCell ref="M89:M90"/>
    <mergeCell ref="AF89:AF90"/>
    <mergeCell ref="AG89:AG90"/>
    <mergeCell ref="A87:A88"/>
    <mergeCell ref="K87:K88"/>
    <mergeCell ref="L87:L88"/>
    <mergeCell ref="M87:M88"/>
    <mergeCell ref="AF87:AF88"/>
    <mergeCell ref="B87:G88"/>
    <mergeCell ref="AG91:AG92"/>
    <mergeCell ref="A93:A94"/>
    <mergeCell ref="B93:G94"/>
    <mergeCell ref="K93:K94"/>
    <mergeCell ref="L93:L94"/>
    <mergeCell ref="M93:M94"/>
    <mergeCell ref="AF93:AF94"/>
    <mergeCell ref="AG93:AG94"/>
    <mergeCell ref="A91:A92"/>
    <mergeCell ref="K91:K92"/>
    <mergeCell ref="L91:L92"/>
    <mergeCell ref="M91:M92"/>
    <mergeCell ref="AF91:AF92"/>
    <mergeCell ref="B91:G92"/>
    <mergeCell ref="AG95:AG96"/>
    <mergeCell ref="A97:A98"/>
    <mergeCell ref="B97:G98"/>
    <mergeCell ref="K97:K98"/>
    <mergeCell ref="L97:L98"/>
    <mergeCell ref="M97:M98"/>
    <mergeCell ref="AF97:AF98"/>
    <mergeCell ref="AG97:AG98"/>
    <mergeCell ref="A95:A96"/>
    <mergeCell ref="K95:K96"/>
    <mergeCell ref="L95:L96"/>
    <mergeCell ref="M95:M96"/>
    <mergeCell ref="AF95:AF96"/>
    <mergeCell ref="B95:G96"/>
    <mergeCell ref="AG99:AG100"/>
    <mergeCell ref="A101:A102"/>
    <mergeCell ref="B101:G102"/>
    <mergeCell ref="K101:K102"/>
    <mergeCell ref="L101:L102"/>
    <mergeCell ref="M101:M102"/>
    <mergeCell ref="AF101:AF102"/>
    <mergeCell ref="AG101:AG102"/>
    <mergeCell ref="A99:A100"/>
    <mergeCell ref="AF99:AF100"/>
    <mergeCell ref="B99:G100"/>
    <mergeCell ref="AG103:AG104"/>
    <mergeCell ref="A105:A106"/>
    <mergeCell ref="B105:G106"/>
    <mergeCell ref="K105:K106"/>
    <mergeCell ref="L105:L106"/>
    <mergeCell ref="M105:M106"/>
    <mergeCell ref="P105:T105"/>
    <mergeCell ref="U105:V105"/>
    <mergeCell ref="W105:AA105"/>
    <mergeCell ref="AB105:AC105"/>
    <mergeCell ref="AF103:AF104"/>
    <mergeCell ref="AF105:AF106"/>
    <mergeCell ref="B103:G104"/>
    <mergeCell ref="K103:K104"/>
    <mergeCell ref="L103:L104"/>
    <mergeCell ref="AG105:AG106"/>
    <mergeCell ref="N106:O114"/>
    <mergeCell ref="P106:Q107"/>
    <mergeCell ref="R106:V107"/>
    <mergeCell ref="W106:X107"/>
    <mergeCell ref="Y106:AC107"/>
    <mergeCell ref="AG107:AG108"/>
    <mergeCell ref="AG109:AG110"/>
    <mergeCell ref="AF111:AF112"/>
    <mergeCell ref="B107:G108"/>
    <mergeCell ref="K107:K108"/>
    <mergeCell ref="L107:L108"/>
    <mergeCell ref="M107:M108"/>
    <mergeCell ref="AF107:AF108"/>
    <mergeCell ref="P108:Q109"/>
    <mergeCell ref="R108:U109"/>
    <mergeCell ref="W108:X109"/>
    <mergeCell ref="Y108:AB109"/>
    <mergeCell ref="A109:A110"/>
    <mergeCell ref="B109:G110"/>
    <mergeCell ref="K109:K110"/>
    <mergeCell ref="L109:L110"/>
    <mergeCell ref="M109:M110"/>
    <mergeCell ref="AF109:AF110"/>
    <mergeCell ref="P110:Q111"/>
    <mergeCell ref="R110:U111"/>
    <mergeCell ref="W110:X111"/>
    <mergeCell ref="Y110:AB111"/>
    <mergeCell ref="A111:A112"/>
    <mergeCell ref="B111:G112"/>
    <mergeCell ref="K111:K112"/>
    <mergeCell ref="L111:L112"/>
    <mergeCell ref="M111:M112"/>
    <mergeCell ref="A113:A114"/>
    <mergeCell ref="B113:G114"/>
    <mergeCell ref="K113:K114"/>
    <mergeCell ref="L113:L114"/>
    <mergeCell ref="M113:M114"/>
    <mergeCell ref="AG113:AG114"/>
    <mergeCell ref="P114:Q115"/>
    <mergeCell ref="W114:X115"/>
    <mergeCell ref="AD114:AD125"/>
    <mergeCell ref="A115:A116"/>
    <mergeCell ref="K121:K122"/>
    <mergeCell ref="L121:L122"/>
    <mergeCell ref="AF121:AF122"/>
    <mergeCell ref="AG121:AG122"/>
    <mergeCell ref="AF119:AF120"/>
    <mergeCell ref="AG119:AG120"/>
    <mergeCell ref="AG115:AG116"/>
    <mergeCell ref="AF117:AF118"/>
    <mergeCell ref="AG117:AG118"/>
    <mergeCell ref="AF123:AF124"/>
    <mergeCell ref="AF125:AF126"/>
    <mergeCell ref="W126:X126"/>
    <mergeCell ref="W121:X122"/>
    <mergeCell ref="Y121:AB122"/>
    <mergeCell ref="AG111:AG112"/>
    <mergeCell ref="P112:Q113"/>
    <mergeCell ref="R112:U113"/>
    <mergeCell ref="W112:X113"/>
    <mergeCell ref="Y112:AB113"/>
    <mergeCell ref="AF113:AF114"/>
    <mergeCell ref="P126:Q126"/>
    <mergeCell ref="R126:U126"/>
    <mergeCell ref="R125:U125"/>
    <mergeCell ref="R119:V120"/>
    <mergeCell ref="P121:Q122"/>
    <mergeCell ref="R121:U122"/>
    <mergeCell ref="B115:G116"/>
    <mergeCell ref="L125:L126"/>
    <mergeCell ref="AG123:AG124"/>
    <mergeCell ref="AG125:AG126"/>
    <mergeCell ref="Y126:AB126"/>
    <mergeCell ref="P125:Q125"/>
    <mergeCell ref="K115:K116"/>
    <mergeCell ref="L115:L116"/>
    <mergeCell ref="M115:M116"/>
    <mergeCell ref="AF115:AF116"/>
    <mergeCell ref="AB116:AC116"/>
    <mergeCell ref="L123:L124"/>
    <mergeCell ref="M123:M124"/>
    <mergeCell ref="P123:Q124"/>
    <mergeCell ref="W123:X124"/>
    <mergeCell ref="M125:M126"/>
    <mergeCell ref="W119:X120"/>
    <mergeCell ref="Y119:AC120"/>
    <mergeCell ref="W125:X125"/>
    <mergeCell ref="Y125:AB125"/>
    <mergeCell ref="P119:Q120"/>
    <mergeCell ref="A117:A118"/>
    <mergeCell ref="B117:G118"/>
    <mergeCell ref="K117:K118"/>
    <mergeCell ref="L117:L118"/>
    <mergeCell ref="M117:M118"/>
    <mergeCell ref="N117:O125"/>
    <mergeCell ref="A125:A126"/>
    <mergeCell ref="B125:G126"/>
    <mergeCell ref="K125:K126"/>
    <mergeCell ref="A119:A120"/>
    <mergeCell ref="B119:G120"/>
    <mergeCell ref="K119:K120"/>
    <mergeCell ref="L119:L120"/>
    <mergeCell ref="M119:M120"/>
    <mergeCell ref="M121:M122"/>
  </mergeCells>
  <phoneticPr fontId="2"/>
  <pageMargins left="0.70866141732283472" right="0.19685039370078741" top="0.31496062992125984" bottom="0.31496062992125984" header="0.43307086614173229" footer="0.23622047244094491"/>
  <pageSetup paperSize="9" scale="97" orientation="portrait" horizontalDpi="300" verticalDpi="300" r:id="rId1"/>
  <headerFooter alignWithMargins="0">
    <oddHeader xml:space="preserve">&amp;R&amp;"ＭＳ ゴシック,標準"&amp;16(&amp;P / &amp;N)&amp;"ＭＳ Ｐゴシック,標準"&amp;11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T60"/>
  <sheetViews>
    <sheetView zoomScaleNormal="100" workbookViewId="0">
      <selection activeCell="CF5" sqref="CF5"/>
    </sheetView>
  </sheetViews>
  <sheetFormatPr defaultRowHeight="13.5"/>
  <cols>
    <col min="1" max="1" width="3" style="56" customWidth="1"/>
    <col min="2" max="2" width="3.5" style="56" customWidth="1"/>
    <col min="3" max="3" width="6.375" style="56" customWidth="1"/>
    <col min="4" max="4" width="3.25" style="56" customWidth="1"/>
    <col min="5" max="5" width="3.875" style="56" customWidth="1"/>
    <col min="6" max="6" width="3.25" style="56" customWidth="1"/>
    <col min="7" max="7" width="9.75" style="56" customWidth="1"/>
    <col min="8" max="8" width="2.125" style="56" customWidth="1"/>
    <col min="9" max="9" width="1.625" style="56" customWidth="1"/>
    <col min="10" max="10" width="8.875" style="56" customWidth="1"/>
    <col min="11" max="20" width="2.5" style="89" customWidth="1"/>
    <col min="21" max="24" width="2.5" style="56" customWidth="1"/>
    <col min="25" max="27" width="2.5" style="89" customWidth="1"/>
    <col min="28" max="30" width="2.5" style="56" customWidth="1"/>
    <col min="31" max="31" width="19.125" style="56" customWidth="1"/>
    <col min="32" max="32" width="4.375" style="56" customWidth="1"/>
    <col min="33" max="33" width="9.875" style="90" customWidth="1"/>
    <col min="34" max="34" width="15" style="90" customWidth="1"/>
    <col min="35" max="35" width="9.375" style="90" customWidth="1"/>
    <col min="36" max="36" width="25.375" style="90" customWidth="1"/>
    <col min="37" max="39" width="3.75" style="56" hidden="1" customWidth="1"/>
    <col min="40" max="42" width="5.125" style="56" hidden="1" customWidth="1"/>
    <col min="43" max="45" width="3.75" style="56" hidden="1" customWidth="1"/>
    <col min="46" max="48" width="5.125" style="56" hidden="1" customWidth="1"/>
    <col min="49" max="51" width="3.75" style="56" hidden="1" customWidth="1"/>
    <col min="52" max="54" width="5.125" style="56" hidden="1" customWidth="1"/>
    <col min="55" max="57" width="3.75" style="56" hidden="1" customWidth="1"/>
    <col min="58" max="61" width="5.125" style="56" hidden="1" customWidth="1"/>
    <col min="62" max="62" width="9.25" style="56" hidden="1" customWidth="1"/>
    <col min="63" max="63" width="6" style="56" hidden="1" customWidth="1"/>
    <col min="64" max="65" width="7.625" style="56" hidden="1" customWidth="1"/>
    <col min="66" max="66" width="1.25" style="56" hidden="1" customWidth="1"/>
    <col min="67" max="67" width="10.5" style="56" hidden="1" customWidth="1"/>
    <col min="68" max="68" width="9.625" style="56" hidden="1" customWidth="1"/>
    <col min="69" max="71" width="7.625" style="56" hidden="1" customWidth="1"/>
    <col min="72" max="72" width="4.5" style="56" hidden="1" customWidth="1"/>
    <col min="73" max="75" width="9.25" style="56" hidden="1" customWidth="1"/>
    <col min="76" max="77" width="7.625" style="56" hidden="1" customWidth="1"/>
    <col min="78" max="78" width="4.875" style="56" hidden="1" customWidth="1"/>
    <col min="79" max="79" width="3.5" style="56" hidden="1" customWidth="1"/>
    <col min="80" max="81" width="9" style="56" hidden="1" customWidth="1"/>
    <col min="82" max="82" width="8.375" style="56" hidden="1" customWidth="1"/>
    <col min="83" max="83" width="6.875" style="56" hidden="1" customWidth="1"/>
    <col min="84" max="16384" width="9" style="56"/>
  </cols>
  <sheetData>
    <row r="1" spans="1:83" s="16" customFormat="1" ht="30.75" customHeight="1" thickBot="1">
      <c r="A1" s="454" t="s">
        <v>96</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124"/>
      <c r="AE1" s="91"/>
      <c r="AG1" s="17"/>
      <c r="AH1" s="17"/>
      <c r="AI1" s="17"/>
      <c r="AJ1" s="17"/>
    </row>
    <row r="2" spans="1:83" s="16" customFormat="1" ht="30.75" customHeight="1">
      <c r="A2" s="438" t="s">
        <v>36</v>
      </c>
      <c r="B2" s="338"/>
      <c r="C2" s="433" t="s">
        <v>133</v>
      </c>
      <c r="D2" s="434"/>
      <c r="E2" s="435"/>
      <c r="F2" s="156" t="s">
        <v>37</v>
      </c>
      <c r="G2" s="487" t="s">
        <v>134</v>
      </c>
      <c r="H2" s="488"/>
      <c r="I2" s="488"/>
      <c r="J2" s="488"/>
      <c r="K2" s="488"/>
      <c r="L2" s="488"/>
      <c r="M2" s="488"/>
      <c r="N2" s="488"/>
      <c r="O2" s="488"/>
      <c r="P2" s="488"/>
      <c r="Q2" s="488"/>
      <c r="R2" s="489"/>
      <c r="S2" s="18" t="s">
        <v>99</v>
      </c>
      <c r="T2" s="119" t="s">
        <v>0</v>
      </c>
      <c r="U2" s="20">
        <v>6</v>
      </c>
      <c r="V2" s="20">
        <v>0</v>
      </c>
      <c r="W2" s="120">
        <v>2</v>
      </c>
      <c r="X2" s="19" t="s">
        <v>62</v>
      </c>
      <c r="Y2" s="102"/>
      <c r="Z2" s="103"/>
      <c r="AA2" s="103"/>
      <c r="AB2" s="103"/>
      <c r="AC2" s="104"/>
      <c r="AD2" s="95"/>
      <c r="AE2" s="95"/>
      <c r="AG2" s="17" t="s">
        <v>0</v>
      </c>
      <c r="AH2" s="6" t="s">
        <v>0</v>
      </c>
      <c r="AI2" s="17"/>
      <c r="AJ2" s="17"/>
    </row>
    <row r="3" spans="1:83" s="16" customFormat="1" ht="31.5" customHeight="1">
      <c r="A3" s="448" t="s">
        <v>85</v>
      </c>
      <c r="B3" s="624"/>
      <c r="C3" s="536" t="s">
        <v>125</v>
      </c>
      <c r="D3" s="401"/>
      <c r="E3" s="401"/>
      <c r="F3" s="401"/>
      <c r="G3" s="453"/>
      <c r="H3" s="401" t="s">
        <v>1</v>
      </c>
      <c r="I3" s="401"/>
      <c r="J3" s="401"/>
      <c r="K3" s="401"/>
      <c r="L3" s="401"/>
      <c r="M3" s="401"/>
      <c r="N3" s="401"/>
      <c r="O3" s="401"/>
      <c r="P3" s="401"/>
      <c r="Q3" s="401"/>
      <c r="R3" s="401"/>
      <c r="S3" s="401"/>
      <c r="T3" s="401"/>
      <c r="U3" s="401"/>
      <c r="V3" s="401"/>
      <c r="W3" s="402"/>
      <c r="X3" s="115" t="s">
        <v>39</v>
      </c>
      <c r="Y3" s="220">
        <v>1</v>
      </c>
      <c r="Z3" s="221">
        <v>2</v>
      </c>
      <c r="AA3" s="221">
        <v>3</v>
      </c>
      <c r="AB3" s="221">
        <v>4</v>
      </c>
      <c r="AC3" s="219">
        <v>5</v>
      </c>
      <c r="AD3" s="21"/>
      <c r="AE3" s="21"/>
      <c r="AG3" s="17"/>
      <c r="AH3" s="17" t="s">
        <v>40</v>
      </c>
      <c r="AI3" s="17"/>
      <c r="AJ3" s="17"/>
    </row>
    <row r="4" spans="1:83" s="16" customFormat="1">
      <c r="A4" s="448" t="s">
        <v>88</v>
      </c>
      <c r="B4" s="449"/>
      <c r="C4" s="625" t="s">
        <v>74</v>
      </c>
      <c r="D4" s="410"/>
      <c r="E4" s="410"/>
      <c r="F4" s="410"/>
      <c r="G4" s="626"/>
      <c r="H4" s="409" t="s">
        <v>1</v>
      </c>
      <c r="I4" s="410"/>
      <c r="J4" s="410"/>
      <c r="K4" s="410"/>
      <c r="L4" s="410"/>
      <c r="M4" s="410"/>
      <c r="N4" s="410"/>
      <c r="O4" s="410"/>
      <c r="P4" s="410"/>
      <c r="Q4" s="410"/>
      <c r="R4" s="410"/>
      <c r="S4" s="410"/>
      <c r="T4" s="410"/>
      <c r="U4" s="410"/>
      <c r="V4" s="410"/>
      <c r="W4" s="411"/>
      <c r="X4" s="480" t="s">
        <v>79</v>
      </c>
      <c r="Y4" s="418">
        <v>1</v>
      </c>
      <c r="Z4" s="420">
        <v>2</v>
      </c>
      <c r="AA4" s="420">
        <v>3</v>
      </c>
      <c r="AB4" s="420">
        <v>4</v>
      </c>
      <c r="AC4" s="466">
        <v>5</v>
      </c>
      <c r="AD4" s="21"/>
      <c r="AE4" s="21"/>
      <c r="AG4"/>
      <c r="AH4"/>
      <c r="AI4"/>
      <c r="AJ4"/>
      <c r="AK4"/>
      <c r="AL4"/>
      <c r="AM4"/>
      <c r="AN4"/>
      <c r="AO4"/>
      <c r="AP4"/>
      <c r="AQ4"/>
      <c r="AR4"/>
      <c r="AS4"/>
      <c r="AT4"/>
      <c r="AU4"/>
      <c r="AV4"/>
      <c r="AW4"/>
    </row>
    <row r="5" spans="1:83" s="16" customFormat="1" ht="23.25" customHeight="1">
      <c r="A5" s="450"/>
      <c r="B5" s="451"/>
      <c r="C5" s="452"/>
      <c r="D5" s="413"/>
      <c r="E5" s="413"/>
      <c r="F5" s="413"/>
      <c r="G5" s="627"/>
      <c r="H5" s="412"/>
      <c r="I5" s="413"/>
      <c r="J5" s="413"/>
      <c r="K5" s="413"/>
      <c r="L5" s="413"/>
      <c r="M5" s="413"/>
      <c r="N5" s="413"/>
      <c r="O5" s="413"/>
      <c r="P5" s="413"/>
      <c r="Q5" s="413"/>
      <c r="R5" s="413"/>
      <c r="S5" s="413"/>
      <c r="T5" s="413"/>
      <c r="U5" s="413"/>
      <c r="V5" s="413"/>
      <c r="W5" s="414"/>
      <c r="X5" s="481"/>
      <c r="Y5" s="419"/>
      <c r="Z5" s="421"/>
      <c r="AA5" s="421"/>
      <c r="AB5" s="421"/>
      <c r="AC5" s="467"/>
      <c r="AD5" s="21"/>
      <c r="AE5" s="21"/>
      <c r="AG5"/>
      <c r="AH5"/>
      <c r="AI5"/>
      <c r="AJ5"/>
      <c r="AK5"/>
      <c r="AL5"/>
      <c r="AM5"/>
      <c r="AN5"/>
      <c r="AO5"/>
      <c r="AP5"/>
      <c r="AQ5"/>
      <c r="AR5"/>
      <c r="AS5"/>
      <c r="AT5"/>
      <c r="AU5"/>
      <c r="AV5"/>
      <c r="AW5"/>
    </row>
    <row r="6" spans="1:83" s="16" customFormat="1" ht="21.75" customHeight="1">
      <c r="A6" s="508" t="s">
        <v>41</v>
      </c>
      <c r="B6" s="509"/>
      <c r="C6" s="455" t="s">
        <v>136</v>
      </c>
      <c r="D6" s="456"/>
      <c r="E6" s="457"/>
      <c r="F6" s="436" t="s">
        <v>137</v>
      </c>
      <c r="G6" s="437"/>
      <c r="H6" s="24" t="s">
        <v>63</v>
      </c>
      <c r="I6" s="514" t="s">
        <v>142</v>
      </c>
      <c r="J6" s="515"/>
      <c r="K6" s="515"/>
      <c r="L6" s="515"/>
      <c r="M6" s="510" t="s">
        <v>29</v>
      </c>
      <c r="N6" s="511"/>
      <c r="O6" s="511"/>
      <c r="P6" s="511"/>
      <c r="Q6" s="512"/>
      <c r="R6" s="441" t="s">
        <v>30</v>
      </c>
      <c r="S6" s="442"/>
      <c r="T6" s="442"/>
      <c r="U6" s="442"/>
      <c r="V6" s="442"/>
      <c r="W6" s="443"/>
      <c r="X6" s="425" t="s">
        <v>38</v>
      </c>
      <c r="Y6" s="426"/>
      <c r="Z6" s="426"/>
      <c r="AA6" s="426"/>
      <c r="AB6" s="426"/>
      <c r="AC6" s="427"/>
      <c r="AD6" s="72"/>
      <c r="AE6" s="96" t="s">
        <v>106</v>
      </c>
      <c r="AG6" s="173" t="s">
        <v>103</v>
      </c>
      <c r="AH6" s="174">
        <v>46329</v>
      </c>
      <c r="AI6" s="159"/>
      <c r="AJ6"/>
      <c r="AK6"/>
      <c r="AL6"/>
      <c r="AM6"/>
      <c r="AN6"/>
      <c r="AO6"/>
      <c r="AP6"/>
      <c r="AQ6"/>
      <c r="AR6"/>
      <c r="AS6"/>
      <c r="AT6"/>
      <c r="AU6"/>
      <c r="AV6"/>
      <c r="AW6"/>
    </row>
    <row r="7" spans="1:83" s="16" customFormat="1" ht="30.75" customHeight="1">
      <c r="A7" s="526" t="s">
        <v>78</v>
      </c>
      <c r="B7" s="527"/>
      <c r="C7" s="458" t="s">
        <v>135</v>
      </c>
      <c r="D7" s="459"/>
      <c r="E7" s="460"/>
      <c r="F7" s="534" t="s">
        <v>138</v>
      </c>
      <c r="G7" s="535"/>
      <c r="H7" s="218" t="str">
        <f>IF(AH7="","",IF($AH$7=1,"男","女"))</f>
        <v>男</v>
      </c>
      <c r="I7" s="622" t="s">
        <v>126</v>
      </c>
      <c r="J7" s="623"/>
      <c r="K7" s="623"/>
      <c r="L7" s="623"/>
      <c r="M7" s="442"/>
      <c r="N7" s="442"/>
      <c r="O7" s="442"/>
      <c r="P7" s="442"/>
      <c r="Q7" s="443"/>
      <c r="R7" s="617"/>
      <c r="S7" s="617"/>
      <c r="T7" s="617"/>
      <c r="U7" s="617"/>
      <c r="V7" s="617"/>
      <c r="W7" s="618"/>
      <c r="X7" s="619" t="s">
        <v>93</v>
      </c>
      <c r="Y7" s="620"/>
      <c r="Z7" s="620"/>
      <c r="AA7" s="620"/>
      <c r="AB7" s="620"/>
      <c r="AC7" s="621"/>
      <c r="AD7" s="169"/>
      <c r="AE7" s="97"/>
      <c r="AG7" s="137" t="s">
        <v>33</v>
      </c>
      <c r="AH7" s="155">
        <v>1</v>
      </c>
      <c r="AI7" s="17"/>
      <c r="AJ7" s="17"/>
    </row>
    <row r="8" spans="1:83" s="16" customFormat="1" ht="21" customHeight="1">
      <c r="A8" s="532" t="s">
        <v>28</v>
      </c>
      <c r="B8" s="533"/>
      <c r="C8" s="431" t="s">
        <v>124</v>
      </c>
      <c r="D8" s="431"/>
      <c r="E8" s="432"/>
      <c r="F8" s="432"/>
      <c r="G8" s="432"/>
      <c r="H8" s="432" t="s">
        <v>107</v>
      </c>
      <c r="I8" s="432"/>
      <c r="J8" s="386"/>
      <c r="K8" s="415"/>
      <c r="L8" s="416"/>
      <c r="M8" s="416"/>
      <c r="N8" s="416"/>
      <c r="O8" s="416"/>
      <c r="P8" s="416"/>
      <c r="Q8" s="416"/>
      <c r="R8" s="416"/>
      <c r="S8" s="416"/>
      <c r="T8" s="416"/>
      <c r="U8" s="416"/>
      <c r="V8" s="416"/>
      <c r="W8" s="416"/>
      <c r="X8" s="416"/>
      <c r="Y8" s="416"/>
      <c r="Z8" s="416"/>
      <c r="AA8" s="416"/>
      <c r="AB8" s="416"/>
      <c r="AC8" s="417"/>
      <c r="AD8" s="21"/>
      <c r="AE8" s="93"/>
      <c r="AG8" s="44" t="s">
        <v>56</v>
      </c>
      <c r="AH8" s="154">
        <v>77</v>
      </c>
      <c r="AI8" s="25"/>
      <c r="AJ8" s="17"/>
    </row>
    <row r="9" spans="1:83" s="16" customFormat="1" ht="20.25" customHeight="1">
      <c r="A9" s="528" t="s">
        <v>86</v>
      </c>
      <c r="B9" s="529"/>
      <c r="C9" s="602" t="s">
        <v>129</v>
      </c>
      <c r="D9" s="603"/>
      <c r="E9" s="603"/>
      <c r="F9" s="603"/>
      <c r="G9" s="603"/>
      <c r="H9" s="603"/>
      <c r="I9" s="603"/>
      <c r="J9" s="603"/>
      <c r="K9" s="603"/>
      <c r="L9" s="604"/>
      <c r="M9" s="524" t="s">
        <v>100</v>
      </c>
      <c r="N9" s="483">
        <v>0</v>
      </c>
      <c r="O9" s="485">
        <v>1</v>
      </c>
      <c r="P9" s="441" t="s">
        <v>51</v>
      </c>
      <c r="Q9" s="442"/>
      <c r="R9" s="442"/>
      <c r="S9" s="442"/>
      <c r="T9" s="442"/>
      <c r="U9" s="442"/>
      <c r="V9" s="443"/>
      <c r="W9" s="441" t="s">
        <v>50</v>
      </c>
      <c r="X9" s="442"/>
      <c r="Y9" s="442"/>
      <c r="Z9" s="442"/>
      <c r="AA9" s="442"/>
      <c r="AB9" s="442"/>
      <c r="AC9" s="482"/>
      <c r="AD9" s="95"/>
      <c r="AE9" s="95"/>
      <c r="AI9" s="17"/>
      <c r="AJ9" s="17"/>
    </row>
    <row r="10" spans="1:83" s="16" customFormat="1" ht="21" customHeight="1">
      <c r="A10" s="530" t="s">
        <v>87</v>
      </c>
      <c r="B10" s="531"/>
      <c r="C10" s="597"/>
      <c r="D10" s="598"/>
      <c r="E10" s="598"/>
      <c r="F10" s="598"/>
      <c r="G10" s="598"/>
      <c r="H10" s="598"/>
      <c r="I10" s="598"/>
      <c r="J10" s="598"/>
      <c r="K10" s="598"/>
      <c r="L10" s="599"/>
      <c r="M10" s="525"/>
      <c r="N10" s="484"/>
      <c r="O10" s="486"/>
      <c r="P10" s="611" t="s">
        <v>144</v>
      </c>
      <c r="Q10" s="612"/>
      <c r="R10" s="612"/>
      <c r="S10" s="612"/>
      <c r="T10" s="612"/>
      <c r="U10" s="612"/>
      <c r="V10" s="613"/>
      <c r="W10" s="605" t="s">
        <v>143</v>
      </c>
      <c r="X10" s="606"/>
      <c r="Y10" s="606"/>
      <c r="Z10" s="606"/>
      <c r="AA10" s="606"/>
      <c r="AB10" s="606"/>
      <c r="AC10" s="607"/>
      <c r="AD10" s="98"/>
      <c r="AE10" s="98"/>
      <c r="AG10" s="17"/>
      <c r="AH10" s="17"/>
      <c r="AI10" s="17"/>
      <c r="AJ10" s="17"/>
    </row>
    <row r="11" spans="1:83" s="16" customFormat="1" ht="21" customHeight="1">
      <c r="A11" s="470" t="s">
        <v>27</v>
      </c>
      <c r="B11" s="471"/>
      <c r="C11" s="600" t="s">
        <v>130</v>
      </c>
      <c r="D11" s="601"/>
      <c r="E11" s="601"/>
      <c r="F11" s="601"/>
      <c r="G11" s="601"/>
      <c r="H11" s="601"/>
      <c r="I11" s="601"/>
      <c r="J11" s="601"/>
      <c r="K11" s="601"/>
      <c r="L11" s="601"/>
      <c r="M11" s="601"/>
      <c r="N11" s="116"/>
      <c r="O11" s="117"/>
      <c r="P11" s="614"/>
      <c r="Q11" s="615"/>
      <c r="R11" s="615"/>
      <c r="S11" s="615"/>
      <c r="T11" s="615"/>
      <c r="U11" s="615"/>
      <c r="V11" s="616"/>
      <c r="W11" s="608"/>
      <c r="X11" s="609"/>
      <c r="Y11" s="609"/>
      <c r="Z11" s="609"/>
      <c r="AA11" s="609"/>
      <c r="AB11" s="609"/>
      <c r="AC11" s="610"/>
      <c r="AD11" s="98"/>
      <c r="AE11" s="98"/>
      <c r="AG11" s="17"/>
      <c r="AH11" s="17"/>
      <c r="AI11" s="17"/>
      <c r="AJ11" s="17"/>
      <c r="BS11" s="27" t="s">
        <v>14</v>
      </c>
      <c r="BT11" s="28"/>
      <c r="BU11" s="28"/>
      <c r="BV11" s="28"/>
      <c r="BW11" s="28"/>
      <c r="BX11" s="28"/>
      <c r="BY11" s="29"/>
      <c r="BZ11" s="30" t="s">
        <v>10</v>
      </c>
      <c r="CA11" s="31"/>
      <c r="CB11" s="31"/>
      <c r="CC11" s="31"/>
      <c r="CD11" s="31"/>
      <c r="CE11" s="32"/>
    </row>
    <row r="12" spans="1:83" s="16" customFormat="1" ht="13.5" customHeight="1">
      <c r="A12" s="33" t="s">
        <v>21</v>
      </c>
      <c r="B12" s="398" t="s">
        <v>22</v>
      </c>
      <c r="C12" s="399"/>
      <c r="D12" s="399"/>
      <c r="E12" s="399"/>
      <c r="F12" s="399"/>
      <c r="G12" s="400"/>
      <c r="H12" s="447" t="s">
        <v>25</v>
      </c>
      <c r="I12" s="399"/>
      <c r="J12" s="400"/>
      <c r="K12" s="302" t="s">
        <v>26</v>
      </c>
      <c r="L12" s="569"/>
      <c r="M12" s="569"/>
      <c r="N12" s="94" t="s">
        <v>31</v>
      </c>
      <c r="O12" s="97"/>
      <c r="P12" s="21"/>
      <c r="Q12" s="21"/>
      <c r="R12" s="21"/>
      <c r="S12" s="21"/>
      <c r="T12" s="21"/>
      <c r="U12" s="21"/>
      <c r="V12" s="21"/>
      <c r="W12" s="11"/>
      <c r="X12" s="11"/>
      <c r="Y12" s="11"/>
      <c r="Z12" s="11"/>
      <c r="AA12" s="11"/>
      <c r="AB12" s="11"/>
      <c r="AC12" s="22"/>
      <c r="AD12" s="21"/>
      <c r="AE12" s="21"/>
      <c r="AF12" s="21"/>
      <c r="AG12" s="17"/>
      <c r="AH12" s="17"/>
      <c r="AI12" s="17"/>
      <c r="AJ12" s="17"/>
      <c r="AK12" s="34" t="s">
        <v>11</v>
      </c>
      <c r="AL12" s="35"/>
      <c r="AM12" s="35"/>
      <c r="AN12" s="35"/>
      <c r="AO12" s="35"/>
      <c r="AP12" s="36"/>
      <c r="AQ12" s="30" t="s">
        <v>12</v>
      </c>
      <c r="AR12" s="31"/>
      <c r="AS12" s="31"/>
      <c r="AT12" s="31"/>
      <c r="AU12" s="31"/>
      <c r="AV12" s="32"/>
      <c r="AW12" s="37" t="s">
        <v>15</v>
      </c>
      <c r="AX12" s="38"/>
      <c r="AY12" s="38"/>
      <c r="AZ12" s="38"/>
      <c r="BA12" s="38"/>
      <c r="BB12" s="39"/>
      <c r="BC12" s="27" t="s">
        <v>16</v>
      </c>
      <c r="BD12" s="28"/>
      <c r="BE12" s="28"/>
      <c r="BF12" s="28"/>
      <c r="BG12" s="28"/>
      <c r="BH12" s="29"/>
      <c r="BJ12" s="16" t="s">
        <v>47</v>
      </c>
      <c r="BL12" s="16" t="s">
        <v>2</v>
      </c>
      <c r="BM12" s="16" t="s">
        <v>13</v>
      </c>
      <c r="BO12" s="16" t="s">
        <v>2</v>
      </c>
      <c r="BP12" s="16" t="s">
        <v>3</v>
      </c>
      <c r="BS12" s="40" t="s">
        <v>4</v>
      </c>
      <c r="BT12" s="23" t="s">
        <v>5</v>
      </c>
      <c r="BU12" s="23" t="s">
        <v>6</v>
      </c>
      <c r="BV12" s="23"/>
      <c r="BW12" s="23" t="s">
        <v>7</v>
      </c>
      <c r="BX12" s="23" t="s">
        <v>8</v>
      </c>
      <c r="BY12" s="26" t="s">
        <v>9</v>
      </c>
      <c r="BZ12" s="40" t="s">
        <v>4</v>
      </c>
      <c r="CA12" s="23" t="s">
        <v>5</v>
      </c>
      <c r="CB12" s="23" t="s">
        <v>6</v>
      </c>
      <c r="CC12" s="23" t="s">
        <v>7</v>
      </c>
      <c r="CD12" s="23" t="s">
        <v>8</v>
      </c>
      <c r="CE12" s="26" t="s">
        <v>9</v>
      </c>
    </row>
    <row r="13" spans="1:83" ht="12.6" customHeight="1">
      <c r="A13" s="228"/>
      <c r="B13" s="378" t="s">
        <v>42</v>
      </c>
      <c r="C13" s="592"/>
      <c r="D13" s="592"/>
      <c r="E13" s="592"/>
      <c r="F13" s="592"/>
      <c r="G13" s="593"/>
      <c r="H13" s="3" t="s">
        <v>23</v>
      </c>
      <c r="I13" s="125"/>
      <c r="J13" s="126">
        <v>17623</v>
      </c>
      <c r="K13" s="236">
        <f>IF($J13&lt;&gt;"",IF($AG13="0-",AQ13,IF($AG13="+0",AW13,IF($AG13="+-",BC13,AK13))),"")</f>
        <v>1</v>
      </c>
      <c r="L13" s="238">
        <f>IF($J13&lt;&gt;"",IF($AG13="0-",AR13,IF($AG13="+0",AX13,IF($AG13="+-",BD13,AL13))),"")</f>
        <v>9</v>
      </c>
      <c r="M13" s="236" t="str">
        <f>IF($J13&lt;&gt;"",IF($AG13="0-",AS13,IF($AG13="+0",AY13,IF($AG13="+-",BE13,AM13))),"")</f>
        <v>半</v>
      </c>
      <c r="N13" s="41"/>
      <c r="O13" s="42"/>
      <c r="P13" s="42"/>
      <c r="Q13" s="42" t="s">
        <v>90</v>
      </c>
      <c r="R13" s="42" t="s">
        <v>90</v>
      </c>
      <c r="S13" s="42"/>
      <c r="T13" s="42"/>
      <c r="U13" s="21"/>
      <c r="V13" s="21"/>
      <c r="W13" s="21" t="s">
        <v>90</v>
      </c>
      <c r="X13" s="21"/>
      <c r="Y13" s="42"/>
      <c r="Z13" s="42"/>
      <c r="AA13" s="42"/>
      <c r="AB13" s="21"/>
      <c r="AC13" s="62"/>
      <c r="AD13" s="55"/>
      <c r="AE13" s="55"/>
      <c r="AF13" s="63"/>
      <c r="AG13" s="490"/>
      <c r="AH13" s="492" t="str">
        <f>IF(AG13&lt;&gt;"",VLOOKUP(AG13,$AI$13:$AJ$16,2),"")</f>
        <v/>
      </c>
      <c r="AI13" s="43"/>
      <c r="AJ13" s="44" t="s">
        <v>20</v>
      </c>
      <c r="AK13" s="45">
        <f>IF(AO13&gt;=12,DATEDIF(BL13,BO13,"y")+1,DATEDIF(BL13,BO13,"y"))</f>
        <v>1</v>
      </c>
      <c r="AL13" s="45">
        <f>IF(AO13&gt;=12,AO13-12,AO13)</f>
        <v>9</v>
      </c>
      <c r="AM13" s="46" t="str">
        <f>IF(AP13&lt;=15,"半",0)</f>
        <v>半</v>
      </c>
      <c r="AN13" s="47">
        <f>DATEDIF(BL13,BO13,"y")</f>
        <v>1</v>
      </c>
      <c r="AO13" s="48">
        <f>IF(AP13&gt;=16,DATEDIF(BL13,BO13,"ym")+1,DATEDIF(BL13,BO13,"ym"))</f>
        <v>9</v>
      </c>
      <c r="AP13" s="49">
        <f>DATEDIF(BL13,BO13,"md")</f>
        <v>15</v>
      </c>
      <c r="AQ13" s="50">
        <f>IF(AU13&gt;=12,DATEDIF(BL13,BP13,"y")+1,DATEDIF(BL13,BP13,"y"))</f>
        <v>1</v>
      </c>
      <c r="AR13" s="50">
        <f>IF(AU13&gt;=12,AU13-12,AU13)</f>
        <v>9</v>
      </c>
      <c r="AS13" s="51">
        <f>IF(AV13&lt;=15,"半",0)</f>
        <v>0</v>
      </c>
      <c r="AT13" s="52">
        <f>DATEDIF(BL13,BP13,"y")</f>
        <v>1</v>
      </c>
      <c r="AU13" s="53">
        <f>IF(AV13&gt;=16,DATEDIF(BL13,BP13,"ym")+1,DATEDIF(BL13,BP13,"ym"))</f>
        <v>9</v>
      </c>
      <c r="AV13" s="54">
        <f>DATEDIF(BL13,BP13,"md")</f>
        <v>29</v>
      </c>
      <c r="AW13" s="50">
        <f>IF(BA13&gt;=12,DATEDIF(BM13,BO13,"y")+1,DATEDIF(BM13,BO13,"y"))</f>
        <v>1</v>
      </c>
      <c r="AX13" s="50">
        <f>IF(BA13&gt;=12,BA13-12,BA13)</f>
        <v>9</v>
      </c>
      <c r="AY13" s="51">
        <f>IF(BB13&lt;=15,"半",0)</f>
        <v>0</v>
      </c>
      <c r="AZ13" s="52">
        <f>DATEDIF(BM13,BO13,"y")</f>
        <v>1</v>
      </c>
      <c r="BA13" s="53">
        <f>IF(BB13&gt;=16,DATEDIF(BM13,BO13,"ym")+1,DATEDIF(BM13,BO13,"ym"))</f>
        <v>9</v>
      </c>
      <c r="BB13" s="53">
        <f>DATEDIF(BM13,BO13,"md")</f>
        <v>30</v>
      </c>
      <c r="BC13" s="50">
        <f>IF(BG13&gt;=12,DATEDIF(BM13,BP13,"y")+1,DATEDIF(BM13,BP13,"y"))</f>
        <v>1</v>
      </c>
      <c r="BD13" s="50">
        <f>IF(BG13&gt;=12,BG13-12,BG13)</f>
        <v>8</v>
      </c>
      <c r="BE13" s="51" t="str">
        <f>IF(BH13&lt;=15,"半",0)</f>
        <v>半</v>
      </c>
      <c r="BF13" s="52">
        <f>DATEDIF(BM13,BP13,"y")</f>
        <v>1</v>
      </c>
      <c r="BG13" s="53">
        <f>IF(BH13&gt;=16,DATEDIF(BM13,BP13,"ym")+1,DATEDIF(BM13,BP13,"ym"))</f>
        <v>8</v>
      </c>
      <c r="BH13" s="54">
        <f>DATEDIF(BM13,BP13,"md")</f>
        <v>14</v>
      </c>
      <c r="BI13" s="48"/>
      <c r="BJ13" s="55">
        <f>IF(J14="現在",$AH$6,J14)</f>
        <v>18263</v>
      </c>
      <c r="BK13" s="56">
        <v>0</v>
      </c>
      <c r="BL13" s="57">
        <f>IF(DAY(J13)&lt;=15,J13-DAY(J13)+1,J13-DAY(J13)+16)</f>
        <v>17608</v>
      </c>
      <c r="BM13" s="57">
        <f>IF(DAY(BL13)=1,BL13+15,BV13)</f>
        <v>17624</v>
      </c>
      <c r="BN13" s="58"/>
      <c r="BO13" s="139">
        <f>IF(CE13&gt;=16,CC13,IF(J14="現在",$AH$6-CE13+15,J14-CE13+15))</f>
        <v>18263</v>
      </c>
      <c r="BP13" s="59">
        <f>IF(DAY(BO13)=15,BO13-DAY(BO13),BO13-DAY(BO13)+15)</f>
        <v>18247</v>
      </c>
      <c r="BQ13" s="58"/>
      <c r="BR13" s="58"/>
      <c r="BS13" s="56">
        <f>YEAR(J13)</f>
        <v>1948</v>
      </c>
      <c r="BT13" s="60">
        <f>MONTH(J13)+1</f>
        <v>4</v>
      </c>
      <c r="BU13" s="61" t="str">
        <f>CONCATENATE(BS13,"/",BT13,"/",1)</f>
        <v>1948/4/1</v>
      </c>
      <c r="BV13" s="61">
        <f>BU13+1-1</f>
        <v>17624</v>
      </c>
      <c r="BW13" s="61">
        <f>BU13-1</f>
        <v>17623</v>
      </c>
      <c r="BX13" s="56">
        <f>DAY(BW13)</f>
        <v>31</v>
      </c>
      <c r="BY13" s="56">
        <f>DAY(J13)</f>
        <v>31</v>
      </c>
      <c r="BZ13" s="56">
        <f>YEAR(BJ13)</f>
        <v>1949</v>
      </c>
      <c r="CA13" s="60">
        <f>IF(MONTH(BJ13)=12,MONTH(BJ13)-12+1,MONTH(BJ13)+1)</f>
        <v>1</v>
      </c>
      <c r="CB13" s="61" t="str">
        <f>IF(CA13=1,CONCATENATE(BZ13+1,"/",CA13,"/",1),CONCATENATE(BZ13,"/",CA13,"/",1))</f>
        <v>1950/1/1</v>
      </c>
      <c r="CC13" s="61">
        <f>CB13-1</f>
        <v>18263</v>
      </c>
      <c r="CD13" s="56">
        <f>DAY(CC13)</f>
        <v>31</v>
      </c>
      <c r="CE13" s="56">
        <f>DAY(BJ13)</f>
        <v>31</v>
      </c>
    </row>
    <row r="14" spans="1:83" ht="12.6" customHeight="1">
      <c r="A14" s="229"/>
      <c r="B14" s="594"/>
      <c r="C14" s="595"/>
      <c r="D14" s="595"/>
      <c r="E14" s="595"/>
      <c r="F14" s="595"/>
      <c r="G14" s="596"/>
      <c r="H14" s="2" t="s">
        <v>24</v>
      </c>
      <c r="I14" s="2"/>
      <c r="J14" s="127">
        <v>18263</v>
      </c>
      <c r="K14" s="237"/>
      <c r="L14" s="239"/>
      <c r="M14" s="237"/>
      <c r="N14" s="10"/>
      <c r="O14" s="6"/>
      <c r="P14" s="6"/>
      <c r="Q14" s="6" t="s">
        <v>35</v>
      </c>
      <c r="R14" s="6" t="s">
        <v>35</v>
      </c>
      <c r="S14" s="6" t="s">
        <v>35</v>
      </c>
      <c r="T14" s="6" t="s">
        <v>35</v>
      </c>
      <c r="U14" s="6" t="s">
        <v>35</v>
      </c>
      <c r="V14" s="6" t="s">
        <v>35</v>
      </c>
      <c r="W14" s="6" t="s">
        <v>35</v>
      </c>
      <c r="X14" s="6" t="s">
        <v>35</v>
      </c>
      <c r="Y14" s="6" t="s">
        <v>35</v>
      </c>
      <c r="Z14" s="6" t="s">
        <v>35</v>
      </c>
      <c r="AA14" s="6" t="s">
        <v>35</v>
      </c>
      <c r="AB14" s="6" t="s">
        <v>35</v>
      </c>
      <c r="AC14" s="62"/>
      <c r="AD14" s="55"/>
      <c r="AE14" s="55"/>
      <c r="AF14" s="63"/>
      <c r="AG14" s="491"/>
      <c r="AH14" s="493"/>
      <c r="AI14" s="43" t="s">
        <v>80</v>
      </c>
      <c r="AJ14" s="43" t="s">
        <v>19</v>
      </c>
      <c r="AK14" s="45"/>
      <c r="AL14" s="45"/>
      <c r="AM14" s="46"/>
      <c r="AN14" s="47"/>
      <c r="AO14" s="48"/>
      <c r="AP14" s="49"/>
      <c r="AQ14" s="50"/>
      <c r="AR14" s="50"/>
      <c r="AS14" s="51"/>
      <c r="AT14" s="47"/>
      <c r="AU14" s="48"/>
      <c r="AV14" s="49"/>
      <c r="AW14" s="50"/>
      <c r="AX14" s="50"/>
      <c r="AY14" s="51"/>
      <c r="AZ14" s="47"/>
      <c r="BA14" s="48"/>
      <c r="BB14" s="48"/>
      <c r="BC14" s="50"/>
      <c r="BD14" s="50"/>
      <c r="BE14" s="51"/>
      <c r="BF14" s="47"/>
      <c r="BG14" s="48"/>
      <c r="BH14" s="49"/>
      <c r="BI14" s="48"/>
      <c r="BJ14" s="55"/>
      <c r="BL14" s="57"/>
      <c r="BM14" s="57"/>
      <c r="BN14" s="58"/>
      <c r="BO14" s="59"/>
      <c r="BP14" s="59"/>
      <c r="BQ14" s="58"/>
      <c r="BR14" s="58"/>
      <c r="BT14" s="60"/>
      <c r="BU14" s="61"/>
      <c r="BV14" s="61"/>
      <c r="BW14" s="61"/>
      <c r="CA14" s="60"/>
      <c r="CB14" s="61"/>
      <c r="CC14" s="61"/>
    </row>
    <row r="15" spans="1:83" ht="12.6" customHeight="1">
      <c r="A15" s="228"/>
      <c r="B15" s="378" t="s">
        <v>43</v>
      </c>
      <c r="C15" s="461"/>
      <c r="D15" s="461"/>
      <c r="E15" s="461"/>
      <c r="F15" s="461"/>
      <c r="G15" s="462"/>
      <c r="H15" s="1" t="s">
        <v>23</v>
      </c>
      <c r="I15" s="9"/>
      <c r="J15" s="128">
        <v>18264</v>
      </c>
      <c r="K15" s="236">
        <f>IF($J15&lt;&gt;"",IF($AG15="0-",AQ15,IF($AG15="+0",AW15,IF($AG15="+-",BC15,AK15))),"")</f>
        <v>30</v>
      </c>
      <c r="L15" s="238">
        <f>IF($J15&lt;&gt;"",IF($AG15="0-",AR15,IF($AG15="+0",AX15,IF($AG15="+-",BD15,AL15))),"")</f>
        <v>5</v>
      </c>
      <c r="M15" s="236" t="str">
        <f>IF($J15&lt;&gt;"",IF($AG15="0-",AS15,IF($AG15="+0",AY15,IF($AG15="+-",BE15,AM15))),"")</f>
        <v>半</v>
      </c>
      <c r="N15" s="10"/>
      <c r="O15" s="6"/>
      <c r="P15" s="6"/>
      <c r="Q15" s="6"/>
      <c r="R15" s="6"/>
      <c r="T15" s="6"/>
      <c r="U15" s="55"/>
      <c r="V15" s="55"/>
      <c r="W15" s="55"/>
      <c r="X15" s="55"/>
      <c r="Y15" s="6"/>
      <c r="Z15" s="6"/>
      <c r="AA15" s="6"/>
      <c r="AB15" s="55"/>
      <c r="AC15" s="62"/>
      <c r="AD15" s="55"/>
      <c r="AE15" s="55"/>
      <c r="AF15" s="63"/>
      <c r="AG15" s="490" t="s">
        <v>52</v>
      </c>
      <c r="AH15" s="492" t="str">
        <f>IF(AG15&lt;&gt;"",VLOOKUP(AG15,$AI$13:$AJ$16,2),"")</f>
        <v>至が半月前</v>
      </c>
      <c r="AI15" s="43" t="s">
        <v>108</v>
      </c>
      <c r="AJ15" s="43" t="s">
        <v>18</v>
      </c>
      <c r="AK15" s="50">
        <f>IF(AO15&gt;=12,DATEDIF(BL15,BO15,"y")+1,DATEDIF(BL15,BO15,"y"))</f>
        <v>30</v>
      </c>
      <c r="AL15" s="50">
        <f>IF(AO15&gt;=12,AO15-12,AO15)</f>
        <v>6</v>
      </c>
      <c r="AM15" s="51">
        <f>IF(AP15&lt;=15,"半",0)</f>
        <v>0</v>
      </c>
      <c r="AN15" s="47">
        <f>DATEDIF(BL15,BO15,"y")</f>
        <v>30</v>
      </c>
      <c r="AO15" s="48">
        <f>IF(AP15&gt;=16,DATEDIF(BL15,BO15,"ym")+1,DATEDIF(BL15,BO15,"ym"))</f>
        <v>6</v>
      </c>
      <c r="AP15" s="49">
        <f>DATEDIF(BL15,BO15,"md")</f>
        <v>29</v>
      </c>
      <c r="AQ15" s="50">
        <f>IF(AU15&gt;=12,DATEDIF(BL15,BP15,"y")+1,DATEDIF(BL15,BP15,"y"))</f>
        <v>30</v>
      </c>
      <c r="AR15" s="50">
        <f>IF(AU15&gt;=12,AU15-12,AU15)</f>
        <v>5</v>
      </c>
      <c r="AS15" s="51" t="str">
        <f>IF(AV15&lt;=15,"半",0)</f>
        <v>半</v>
      </c>
      <c r="AT15" s="47">
        <f>DATEDIF(BL15,BP15,"y")</f>
        <v>30</v>
      </c>
      <c r="AU15" s="48">
        <f>IF(AV15&gt;=16,DATEDIF(BL15,BP15,"ym")+1,DATEDIF(BL15,BP15,"ym"))</f>
        <v>5</v>
      </c>
      <c r="AV15" s="49">
        <f>DATEDIF(BL15,BP15,"md")</f>
        <v>14</v>
      </c>
      <c r="AW15" s="50">
        <f>IF(BA15&gt;=12,DATEDIF(BM15,BO15,"y")+1,DATEDIF(BM15,BO15,"y"))</f>
        <v>30</v>
      </c>
      <c r="AX15" s="50">
        <f>IF(BA15&gt;=12,BA15-12,BA15)</f>
        <v>5</v>
      </c>
      <c r="AY15" s="51" t="str">
        <f>IF(BB15&lt;=15,"半",0)</f>
        <v>半</v>
      </c>
      <c r="AZ15" s="47">
        <f>DATEDIF(BM15,BO15,"y")</f>
        <v>30</v>
      </c>
      <c r="BA15" s="48">
        <f>IF(BB15&gt;=16,DATEDIF(BM15,BO15,"ym")+1,DATEDIF(BM15,BO15,"ym"))</f>
        <v>5</v>
      </c>
      <c r="BB15" s="48">
        <f>DATEDIF(BM15,BO15,"md")</f>
        <v>14</v>
      </c>
      <c r="BC15" s="50">
        <f>IF(BG15&gt;=12,DATEDIF(BM15,BP15,"y")+1,DATEDIF(BM15,BP15,"y"))</f>
        <v>30</v>
      </c>
      <c r="BD15" s="50">
        <f>IF(BG15&gt;=12,BG15-12,BG15)</f>
        <v>5</v>
      </c>
      <c r="BE15" s="51">
        <f>IF(BH15&lt;=15,"半",0)</f>
        <v>0</v>
      </c>
      <c r="BF15" s="47">
        <f>DATEDIF(BM15,BP15,"y")</f>
        <v>30</v>
      </c>
      <c r="BG15" s="48">
        <f>IF(BH15&gt;=16,DATEDIF(BM15,BP15,"ym")+1,DATEDIF(BM15,BP15,"ym"))</f>
        <v>5</v>
      </c>
      <c r="BH15" s="49">
        <f>DATEDIF(BM15,BP15,"md")</f>
        <v>30</v>
      </c>
      <c r="BI15" s="48"/>
      <c r="BJ15" s="55">
        <f>IF(J16="現在",$AH$6,J16)</f>
        <v>29401</v>
      </c>
      <c r="BK15" s="48">
        <v>1</v>
      </c>
      <c r="BL15" s="57">
        <f>IF(DAY(J15)&lt;=15,J15-DAY(J15)+1,J15-DAY(J15)+16)</f>
        <v>18264</v>
      </c>
      <c r="BM15" s="57">
        <f>IF(DAY(BL15)=1,BL15+15,BV15)</f>
        <v>18279</v>
      </c>
      <c r="BN15" s="58"/>
      <c r="BO15" s="139">
        <f>IF(CE15&gt;=16,CC15,IF(J16="現在",$AH$6-CE15+15,J16-CE15+15))</f>
        <v>29402</v>
      </c>
      <c r="BP15" s="59">
        <f>IF(DAY(BO15)=15,BO15-DAY(BO15),BO15-DAY(BO15)+15)</f>
        <v>29387</v>
      </c>
      <c r="BQ15" s="58"/>
      <c r="BR15" s="58"/>
      <c r="BS15" s="56">
        <f>YEAR(J15)</f>
        <v>1950</v>
      </c>
      <c r="BT15" s="60">
        <f>MONTH(J15)+1</f>
        <v>2</v>
      </c>
      <c r="BU15" s="61" t="str">
        <f>CONCATENATE(BS15,"/",BT15,"/",1)</f>
        <v>1950/2/1</v>
      </c>
      <c r="BV15" s="61">
        <f>BU15+1-1</f>
        <v>18295</v>
      </c>
      <c r="BW15" s="61">
        <f>BU15-1</f>
        <v>18294</v>
      </c>
      <c r="BX15" s="56">
        <f>DAY(BW15)</f>
        <v>31</v>
      </c>
      <c r="BY15" s="56">
        <f>DAY(J15)</f>
        <v>1</v>
      </c>
      <c r="BZ15" s="56">
        <f>YEAR(BJ15)</f>
        <v>1980</v>
      </c>
      <c r="CA15" s="60">
        <f>IF(MONTH(BJ15)=12,MONTH(BJ15)-12+1,MONTH(BJ15)+1)</f>
        <v>7</v>
      </c>
      <c r="CB15" s="61" t="str">
        <f>IF(CA15=1,CONCATENATE(BZ15+1,"/",CA15,"/",1),CONCATENATE(BZ15,"/",CA15,"/",1))</f>
        <v>1980/7/1</v>
      </c>
      <c r="CC15" s="61">
        <f>CB15-1</f>
        <v>29402</v>
      </c>
      <c r="CD15" s="56">
        <f>DAY(CC15)</f>
        <v>30</v>
      </c>
      <c r="CE15" s="56">
        <f>DAY(BJ15)</f>
        <v>29</v>
      </c>
    </row>
    <row r="16" spans="1:83" ht="12.6" customHeight="1">
      <c r="A16" s="229"/>
      <c r="B16" s="463"/>
      <c r="C16" s="464"/>
      <c r="D16" s="464"/>
      <c r="E16" s="464"/>
      <c r="F16" s="464"/>
      <c r="G16" s="465"/>
      <c r="H16" s="2" t="s">
        <v>24</v>
      </c>
      <c r="I16" s="2"/>
      <c r="J16" s="127">
        <v>29401</v>
      </c>
      <c r="K16" s="237"/>
      <c r="L16" s="239"/>
      <c r="M16" s="237"/>
      <c r="N16" s="10"/>
      <c r="O16" s="6"/>
      <c r="P16" s="6"/>
      <c r="Q16" s="6"/>
      <c r="R16" s="6"/>
      <c r="S16" s="6"/>
      <c r="T16" s="6"/>
      <c r="U16" s="55"/>
      <c r="V16" s="55"/>
      <c r="W16" s="55"/>
      <c r="X16" s="55"/>
      <c r="Y16" s="6"/>
      <c r="Z16" s="6"/>
      <c r="AA16" s="6"/>
      <c r="AB16" s="55"/>
      <c r="AC16" s="62"/>
      <c r="AD16" s="55"/>
      <c r="AE16" s="55"/>
      <c r="AF16" s="63"/>
      <c r="AG16" s="495"/>
      <c r="AH16" s="493"/>
      <c r="AI16" s="43" t="s">
        <v>82</v>
      </c>
      <c r="AJ16" s="43" t="s">
        <v>17</v>
      </c>
      <c r="AK16" s="50"/>
      <c r="AL16" s="50"/>
      <c r="AM16" s="51"/>
      <c r="AN16" s="47"/>
      <c r="AO16" s="48"/>
      <c r="AP16" s="49"/>
      <c r="AQ16" s="50"/>
      <c r="AR16" s="50"/>
      <c r="AS16" s="51"/>
      <c r="AT16" s="47"/>
      <c r="AU16" s="48"/>
      <c r="AV16" s="49"/>
      <c r="AW16" s="50"/>
      <c r="AX16" s="50"/>
      <c r="AY16" s="51"/>
      <c r="AZ16" s="47"/>
      <c r="BA16" s="48"/>
      <c r="BB16" s="48"/>
      <c r="BC16" s="50"/>
      <c r="BD16" s="50"/>
      <c r="BE16" s="51"/>
      <c r="BF16" s="47"/>
      <c r="BG16" s="48"/>
      <c r="BH16" s="49"/>
      <c r="BI16" s="48"/>
      <c r="BJ16" s="55"/>
      <c r="BK16" s="48"/>
      <c r="BL16" s="57"/>
      <c r="BM16" s="57"/>
      <c r="BN16" s="58"/>
      <c r="BO16" s="59"/>
      <c r="BP16" s="59"/>
      <c r="BQ16" s="58"/>
      <c r="BR16" s="58"/>
      <c r="BT16" s="60"/>
      <c r="BU16" s="61"/>
      <c r="BV16" s="61"/>
      <c r="BW16" s="61"/>
      <c r="CA16" s="60"/>
      <c r="CB16" s="61"/>
      <c r="CC16" s="61"/>
    </row>
    <row r="17" spans="1:83" ht="12.6" customHeight="1">
      <c r="A17" s="228"/>
      <c r="B17" s="230" t="s">
        <v>131</v>
      </c>
      <c r="C17" s="461"/>
      <c r="D17" s="461"/>
      <c r="E17" s="461"/>
      <c r="F17" s="461"/>
      <c r="G17" s="462"/>
      <c r="H17" s="1" t="s">
        <v>23</v>
      </c>
      <c r="I17" s="9"/>
      <c r="J17" s="128">
        <v>29402</v>
      </c>
      <c r="K17" s="236">
        <f>IF($J17&lt;&gt;"",IF($AG17="0-",AQ17,IF($AG17="+0",AW17,IF($AG17="+-",BC17,AK17))),"")</f>
        <v>3</v>
      </c>
      <c r="L17" s="238">
        <f>IF($J17&lt;&gt;"",IF($AG17="0-",AR17,IF($AG17="+0",AX17,IF($AG17="+-",BD17,AL17))),"")</f>
        <v>0</v>
      </c>
      <c r="M17" s="236">
        <f>IF($J17&lt;&gt;"",IF($AG17="0-",AS17,IF($AG17="+0",AY17,IF($AG17="+-",BE17,AM17))),"")</f>
        <v>0</v>
      </c>
      <c r="N17" s="10"/>
      <c r="O17" s="6"/>
      <c r="P17" s="6"/>
      <c r="Q17" s="6"/>
      <c r="R17" s="6"/>
      <c r="S17" s="6"/>
      <c r="T17" s="6"/>
      <c r="U17" s="55"/>
      <c r="V17" s="55"/>
      <c r="W17" s="55"/>
      <c r="X17" s="55"/>
      <c r="Y17" s="6"/>
      <c r="Z17" s="6"/>
      <c r="AA17" s="6"/>
      <c r="AB17" s="55"/>
      <c r="AC17" s="62"/>
      <c r="AD17" s="55"/>
      <c r="AE17" s="55"/>
      <c r="AF17" s="63"/>
      <c r="AG17" s="490" t="s">
        <v>52</v>
      </c>
      <c r="AH17" s="492" t="str">
        <f>IF(AG17&lt;&gt;"",VLOOKUP(AG17,$AI$13:$AJ$16,2),"")</f>
        <v>至が半月前</v>
      </c>
      <c r="AI17" s="21"/>
      <c r="AJ17" s="21"/>
      <c r="AK17" s="50">
        <f>IF(AO17&gt;=12,DATEDIF(BL17,BO17,"y")+1,DATEDIF(BL17,BO17,"y"))</f>
        <v>3</v>
      </c>
      <c r="AL17" s="50">
        <f>IF(AO17&gt;=12,AO17-12,AO17)</f>
        <v>0</v>
      </c>
      <c r="AM17" s="51" t="str">
        <f>IF(AP17&lt;=15,"半",0)</f>
        <v>半</v>
      </c>
      <c r="AN17" s="47">
        <f>DATEDIF(BL17,BO17,"y")</f>
        <v>3</v>
      </c>
      <c r="AO17" s="48">
        <f>IF(AP17&gt;=16,DATEDIF(BL17,BO17,"ym")+1,DATEDIF(BL17,BO17,"ym"))</f>
        <v>0</v>
      </c>
      <c r="AP17" s="49">
        <f>DATEDIF(BL17,BO17,"md")</f>
        <v>14</v>
      </c>
      <c r="AQ17" s="50">
        <f>IF(AU17&gt;=12,DATEDIF(BL17,BP17,"y")+1,DATEDIF(BL17,BP17,"y"))</f>
        <v>3</v>
      </c>
      <c r="AR17" s="50">
        <f>IF(AU17&gt;=12,AU17-12,AU17)</f>
        <v>0</v>
      </c>
      <c r="AS17" s="51">
        <f>IF(AV17&lt;=15,"半",0)</f>
        <v>0</v>
      </c>
      <c r="AT17" s="47">
        <f>DATEDIF(BL17,BP17,"y")</f>
        <v>2</v>
      </c>
      <c r="AU17" s="48">
        <f>IF(AV17&gt;=16,DATEDIF(BL17,BP17,"ym")+1,DATEDIF(BL17,BP17,"ym"))</f>
        <v>12</v>
      </c>
      <c r="AV17" s="49">
        <f>DATEDIF(BL17,BP17,"md")</f>
        <v>30</v>
      </c>
      <c r="AW17" s="50">
        <f>IF(BA17&gt;=12,DATEDIF(BM17,BO17,"y")+1,DATEDIF(BM17,BO17,"y"))</f>
        <v>3</v>
      </c>
      <c r="AX17" s="50">
        <f>IF(BA17&gt;=12,BA17-12,BA17)</f>
        <v>0</v>
      </c>
      <c r="AY17" s="51">
        <f>IF(BB17&lt;=15,"半",0)</f>
        <v>0</v>
      </c>
      <c r="AZ17" s="47">
        <f>DATEDIF(BM17,BO17,"y")</f>
        <v>2</v>
      </c>
      <c r="BA17" s="48">
        <f>IF(BB17&gt;=16,DATEDIF(BM17,BO17,"ym")+1,DATEDIF(BM17,BO17,"ym"))</f>
        <v>12</v>
      </c>
      <c r="BB17" s="48">
        <f>DATEDIF(BM17,BO17,"md")</f>
        <v>29</v>
      </c>
      <c r="BC17" s="50">
        <f>IF(BG17&gt;=12,DATEDIF(BM17,BP17,"y")+1,DATEDIF(BM17,BP17,"y"))</f>
        <v>2</v>
      </c>
      <c r="BD17" s="50">
        <f>IF(BG17&gt;=12,BG17-12,BG17)</f>
        <v>11</v>
      </c>
      <c r="BE17" s="51" t="str">
        <f>IF(BH17&lt;=15,"半",0)</f>
        <v>半</v>
      </c>
      <c r="BF17" s="47">
        <f>DATEDIF(BM17,BP17,"y")</f>
        <v>2</v>
      </c>
      <c r="BG17" s="48">
        <f>IF(BH17&gt;=16,DATEDIF(BM17,BP17,"ym")+1,DATEDIF(BM17,BP17,"ym"))</f>
        <v>11</v>
      </c>
      <c r="BH17" s="49">
        <f>DATEDIF(BM17,BP17,"md")</f>
        <v>14</v>
      </c>
      <c r="BI17" s="48"/>
      <c r="BJ17" s="55">
        <f>IF(J18="現在",$AH$6,J18)</f>
        <v>30496</v>
      </c>
      <c r="BK17" s="48">
        <v>2</v>
      </c>
      <c r="BL17" s="57">
        <f>IF(DAY(J17)&lt;=15,J17-DAY(J17)+1,J17-DAY(J17)+16)</f>
        <v>29388</v>
      </c>
      <c r="BM17" s="57">
        <f>IF(DAY(BL17)=1,BL17+15,BV17)</f>
        <v>29403</v>
      </c>
      <c r="BN17" s="58"/>
      <c r="BO17" s="139">
        <f>IF(CE17&gt;=16,CC17,IF(J18="現在",$AH$6-CE17+15,J18-CE17+15))</f>
        <v>30497</v>
      </c>
      <c r="BP17" s="59">
        <f>IF(DAY(BO17)=15,BO17-DAY(BO17),BO17-DAY(BO17)+15)</f>
        <v>30482</v>
      </c>
      <c r="BQ17" s="58"/>
      <c r="BR17" s="58"/>
      <c r="BS17" s="56">
        <f>YEAR(J17)</f>
        <v>1980</v>
      </c>
      <c r="BT17" s="60">
        <f>MONTH(J17)+1</f>
        <v>7</v>
      </c>
      <c r="BU17" s="61" t="str">
        <f>CONCATENATE(BS17,"/",BT17,"/",1)</f>
        <v>1980/7/1</v>
      </c>
      <c r="BV17" s="61">
        <f>BU17+1-1</f>
        <v>29403</v>
      </c>
      <c r="BW17" s="61">
        <f>BU17-1</f>
        <v>29402</v>
      </c>
      <c r="BX17" s="56">
        <f>DAY(BW17)</f>
        <v>30</v>
      </c>
      <c r="BY17" s="56">
        <f>DAY(J17)</f>
        <v>30</v>
      </c>
      <c r="BZ17" s="56">
        <f>YEAR(BJ17)</f>
        <v>1983</v>
      </c>
      <c r="CA17" s="60">
        <f>IF(MONTH(BJ17)=12,MONTH(BJ17)-12+1,MONTH(BJ17)+1)</f>
        <v>7</v>
      </c>
      <c r="CB17" s="61" t="str">
        <f>IF(CA17=1,CONCATENATE(BZ17+1,"/",CA17,"/",1),CONCATENATE(BZ17,"/",CA17,"/",1))</f>
        <v>1983/7/1</v>
      </c>
      <c r="CC17" s="61">
        <f>CB17-1</f>
        <v>30497</v>
      </c>
      <c r="CD17" s="56">
        <f>DAY(CC17)</f>
        <v>30</v>
      </c>
      <c r="CE17" s="56">
        <f>DAY(BJ17)</f>
        <v>29</v>
      </c>
    </row>
    <row r="18" spans="1:83" ht="12.6" customHeight="1">
      <c r="A18" s="229"/>
      <c r="B18" s="463"/>
      <c r="C18" s="464"/>
      <c r="D18" s="464"/>
      <c r="E18" s="464"/>
      <c r="F18" s="464"/>
      <c r="G18" s="465"/>
      <c r="H18" s="2" t="s">
        <v>24</v>
      </c>
      <c r="I18" s="2"/>
      <c r="J18" s="127">
        <v>30496</v>
      </c>
      <c r="K18" s="237"/>
      <c r="L18" s="239"/>
      <c r="M18" s="237"/>
      <c r="N18" s="10"/>
      <c r="O18" s="6"/>
      <c r="P18" s="6"/>
      <c r="Q18" s="6"/>
      <c r="R18" s="6"/>
      <c r="S18" s="6"/>
      <c r="T18" s="6"/>
      <c r="U18" s="55"/>
      <c r="V18" s="55"/>
      <c r="W18" s="55"/>
      <c r="X18" s="55"/>
      <c r="Y18" s="6"/>
      <c r="Z18" s="6"/>
      <c r="AA18" s="6"/>
      <c r="AB18" s="55"/>
      <c r="AC18" s="62"/>
      <c r="AD18" s="55"/>
      <c r="AE18" s="55"/>
      <c r="AF18" s="63"/>
      <c r="AG18" s="491"/>
      <c r="AH18" s="493"/>
      <c r="AI18" s="67"/>
      <c r="AJ18" s="67"/>
      <c r="AK18" s="50"/>
      <c r="AL18" s="50"/>
      <c r="AM18" s="51"/>
      <c r="AN18" s="47"/>
      <c r="AO18" s="48"/>
      <c r="AP18" s="49"/>
      <c r="AQ18" s="50"/>
      <c r="AR18" s="50"/>
      <c r="AS18" s="51"/>
      <c r="AT18" s="47"/>
      <c r="AU18" s="48"/>
      <c r="AV18" s="49"/>
      <c r="AW18" s="50"/>
      <c r="AX18" s="50"/>
      <c r="AY18" s="51"/>
      <c r="AZ18" s="47"/>
      <c r="BA18" s="48"/>
      <c r="BB18" s="48"/>
      <c r="BC18" s="50"/>
      <c r="BD18" s="50"/>
      <c r="BE18" s="51"/>
      <c r="BF18" s="47"/>
      <c r="BG18" s="48"/>
      <c r="BH18" s="49"/>
      <c r="BI18" s="48"/>
      <c r="BJ18" s="55"/>
      <c r="BK18" s="48"/>
      <c r="BL18" s="57"/>
      <c r="BM18" s="57"/>
      <c r="BN18" s="58"/>
      <c r="BO18" s="59"/>
      <c r="BP18" s="59"/>
      <c r="BQ18" s="58"/>
      <c r="BR18" s="58"/>
      <c r="BT18" s="60"/>
      <c r="BU18" s="61"/>
      <c r="BV18" s="61"/>
      <c r="BW18" s="61"/>
      <c r="CA18" s="60"/>
      <c r="CB18" s="61"/>
      <c r="CC18" s="61"/>
    </row>
    <row r="19" spans="1:83" ht="12.6" customHeight="1">
      <c r="A19" s="228"/>
      <c r="B19" s="230" t="s">
        <v>127</v>
      </c>
      <c r="C19" s="461"/>
      <c r="D19" s="461"/>
      <c r="E19" s="461"/>
      <c r="F19" s="461"/>
      <c r="G19" s="462"/>
      <c r="H19" s="1" t="s">
        <v>23</v>
      </c>
      <c r="I19" s="9"/>
      <c r="J19" s="128">
        <v>30497</v>
      </c>
      <c r="K19" s="236">
        <f>IF($J19&lt;&gt;"",IF($AG19="0-",AQ19,IF($AG19="+0",AW19,IF($AG19="+-",BC19,AK19))),"")</f>
        <v>4</v>
      </c>
      <c r="L19" s="238">
        <f>IF($J19&lt;&gt;"",IF($AG19="0-",AR19,IF($AG19="+0",AX19,IF($AG19="+-",BD19,AL19))),"")</f>
        <v>0</v>
      </c>
      <c r="M19" s="236">
        <f>IF($J19&lt;&gt;"",IF($AG19="0-",AS19,IF($AG19="+0",AY19,IF($AG19="+-",BE19,AM19))),"")</f>
        <v>0</v>
      </c>
      <c r="N19" s="10"/>
      <c r="O19" s="6"/>
      <c r="P19" s="6"/>
      <c r="Q19" s="6"/>
      <c r="R19" s="6"/>
      <c r="S19" s="6"/>
      <c r="T19" s="6"/>
      <c r="U19" s="55"/>
      <c r="V19" s="55"/>
      <c r="W19" s="55"/>
      <c r="X19" s="55"/>
      <c r="Y19" s="6"/>
      <c r="Z19" s="6"/>
      <c r="AA19" s="6"/>
      <c r="AB19" s="55"/>
      <c r="AC19" s="62"/>
      <c r="AD19" s="55"/>
      <c r="AE19" s="55"/>
      <c r="AF19" s="63"/>
      <c r="AG19" s="490" t="s">
        <v>52</v>
      </c>
      <c r="AH19" s="492" t="str">
        <f>IF(AG19&lt;&gt;"",VLOOKUP(AG19,$AI$13:$AJ$16,2),"")</f>
        <v>至が半月前</v>
      </c>
      <c r="AI19"/>
      <c r="AJ19"/>
      <c r="AK19" s="50">
        <f>IF(AO19&gt;=12,DATEDIF(BL19,BO19,"y")+1,DATEDIF(BL19,BO19,"y"))</f>
        <v>4</v>
      </c>
      <c r="AL19" s="50">
        <f>IF(AO19&gt;=12,AO19-12,AO19)</f>
        <v>0</v>
      </c>
      <c r="AM19" s="51" t="str">
        <f>IF(AP19&lt;=15,"半",0)</f>
        <v>半</v>
      </c>
      <c r="AN19" s="68">
        <f>DATEDIF(BL19,BO19,"y")</f>
        <v>4</v>
      </c>
      <c r="AO19" s="69">
        <f>IF(AP19&gt;=16,DATEDIF(BL19,BO19,"ym")+1,DATEDIF(BL19,BO19,"ym"))</f>
        <v>0</v>
      </c>
      <c r="AP19" s="70">
        <f>DATEDIF(BL19,BO19,"md")</f>
        <v>14</v>
      </c>
      <c r="AQ19" s="50">
        <f>IF(AU19&gt;=12,DATEDIF(BL19,BP19,"y")+1,DATEDIF(BL19,BP19,"y"))</f>
        <v>4</v>
      </c>
      <c r="AR19" s="50">
        <f>IF(AU19&gt;=12,AU19-12,AU19)</f>
        <v>0</v>
      </c>
      <c r="AS19" s="51">
        <f>IF(AV19&lt;=15,"半",0)</f>
        <v>0</v>
      </c>
      <c r="AT19" s="68">
        <f>DATEDIF(BL19,BP19,"y")</f>
        <v>3</v>
      </c>
      <c r="AU19" s="69">
        <f>IF(AV19&gt;=16,DATEDIF(BL19,BP19,"ym")+1,DATEDIF(BL19,BP19,"ym"))</f>
        <v>12</v>
      </c>
      <c r="AV19" s="70">
        <f>DATEDIF(BL19,BP19,"md")</f>
        <v>30</v>
      </c>
      <c r="AW19" s="50">
        <f>IF(BA19&gt;=12,DATEDIF(BM19,BO19,"y")+1,DATEDIF(BM19,BO19,"y"))</f>
        <v>4</v>
      </c>
      <c r="AX19" s="50">
        <f>IF(BA19&gt;=12,BA19-12,BA19)</f>
        <v>0</v>
      </c>
      <c r="AY19" s="51">
        <f>IF(BB19&lt;=15,"半",0)</f>
        <v>0</v>
      </c>
      <c r="AZ19" s="68">
        <f>DATEDIF(BM19,BO19,"y")</f>
        <v>3</v>
      </c>
      <c r="BA19" s="69">
        <f>IF(BB19&gt;=16,DATEDIF(BM19,BO19,"ym")+1,DATEDIF(BM19,BO19,"ym"))</f>
        <v>12</v>
      </c>
      <c r="BB19" s="69">
        <f>DATEDIF(BM19,BO19,"md")</f>
        <v>29</v>
      </c>
      <c r="BC19" s="50">
        <f>IF(BG19&gt;=12,DATEDIF(BM19,BP19,"y")+1,DATEDIF(BM19,BP19,"y"))</f>
        <v>3</v>
      </c>
      <c r="BD19" s="50">
        <f>IF(BG19&gt;=12,BG19-12,BG19)</f>
        <v>11</v>
      </c>
      <c r="BE19" s="51" t="str">
        <f>IF(BH19&lt;=15,"半",0)</f>
        <v>半</v>
      </c>
      <c r="BF19" s="68">
        <f>DATEDIF(BM19,BP19,"y")</f>
        <v>3</v>
      </c>
      <c r="BG19" s="69">
        <f>IF(BH19&gt;=16,DATEDIF(BM19,BP19,"ym")+1,DATEDIF(BM19,BP19,"ym"))</f>
        <v>11</v>
      </c>
      <c r="BH19" s="70">
        <f>DATEDIF(BM19,BP19,"md")</f>
        <v>14</v>
      </c>
      <c r="BI19" s="48"/>
      <c r="BJ19" s="55">
        <f>IF(J20="現在",$AH$6,J20)</f>
        <v>31953</v>
      </c>
      <c r="BK19" s="48">
        <v>0</v>
      </c>
      <c r="BL19" s="57">
        <f>IF(DAY(J19)&lt;=15,J19-DAY(J19)+1,J19-DAY(J19)+16)</f>
        <v>30483</v>
      </c>
      <c r="BM19" s="57">
        <f>IF(DAY(BL19)=1,BL19+15,BV19)</f>
        <v>30498</v>
      </c>
      <c r="BN19" s="58"/>
      <c r="BO19" s="139">
        <f>IF(CE19&gt;=16,CC19,IF(J20="現在",$AH$6-CE19+15,J20-CE19+15))</f>
        <v>31958</v>
      </c>
      <c r="BP19" s="59">
        <f>IF(DAY(BO19)=15,BO19-DAY(BO19),BO19-DAY(BO19)+15)</f>
        <v>31943</v>
      </c>
      <c r="BQ19" s="58"/>
      <c r="BR19" s="58"/>
      <c r="BS19" s="56">
        <f>YEAR(J19)</f>
        <v>1983</v>
      </c>
      <c r="BT19" s="60">
        <f>MONTH(J19)+1</f>
        <v>7</v>
      </c>
      <c r="BU19" s="61" t="str">
        <f>CONCATENATE(BS19,"/",BT19,"/",1)</f>
        <v>1983/7/1</v>
      </c>
      <c r="BV19" s="61">
        <f>BU19+1-1</f>
        <v>30498</v>
      </c>
      <c r="BW19" s="61">
        <f>BU19-1</f>
        <v>30497</v>
      </c>
      <c r="BX19" s="56">
        <f>DAY(BW19)</f>
        <v>30</v>
      </c>
      <c r="BY19" s="56">
        <f>DAY(J19)</f>
        <v>30</v>
      </c>
      <c r="BZ19" s="56">
        <f>YEAR(BJ19)</f>
        <v>1987</v>
      </c>
      <c r="CA19" s="60">
        <f>IF(MONTH(BJ19)=12,MONTH(BJ19)-12+1,MONTH(BJ19)+1)</f>
        <v>7</v>
      </c>
      <c r="CB19" s="61" t="str">
        <f>IF(CA19=1,CONCATENATE(BZ19+1,"/",CA19,"/",1),CONCATENATE(BZ19,"/",CA19,"/",1))</f>
        <v>1987/7/1</v>
      </c>
      <c r="CC19" s="61">
        <f>CB19-1</f>
        <v>31958</v>
      </c>
      <c r="CD19" s="56">
        <f>DAY(CC19)</f>
        <v>30</v>
      </c>
      <c r="CE19" s="56">
        <f>DAY(BJ19)</f>
        <v>25</v>
      </c>
    </row>
    <row r="20" spans="1:83" ht="12.6" customHeight="1">
      <c r="A20" s="229"/>
      <c r="B20" s="463"/>
      <c r="C20" s="464"/>
      <c r="D20" s="464"/>
      <c r="E20" s="464"/>
      <c r="F20" s="464"/>
      <c r="G20" s="465"/>
      <c r="H20" s="2" t="s">
        <v>24</v>
      </c>
      <c r="I20" s="2"/>
      <c r="J20" s="127">
        <v>31953</v>
      </c>
      <c r="K20" s="237"/>
      <c r="L20" s="239"/>
      <c r="M20" s="237"/>
      <c r="N20" s="10"/>
      <c r="O20" s="6"/>
      <c r="P20" s="6"/>
      <c r="Q20" s="6"/>
      <c r="R20" s="6"/>
      <c r="S20" s="6"/>
      <c r="T20" s="6"/>
      <c r="U20" s="55"/>
      <c r="V20" s="55"/>
      <c r="W20" s="55"/>
      <c r="X20" s="55"/>
      <c r="Y20" s="6"/>
      <c r="Z20" s="6"/>
      <c r="AA20" s="6"/>
      <c r="AB20" s="55"/>
      <c r="AC20" s="62"/>
      <c r="AD20" s="55"/>
      <c r="AE20" s="55"/>
      <c r="AF20" s="63"/>
      <c r="AG20" s="491"/>
      <c r="AH20" s="493"/>
      <c r="AI20"/>
      <c r="AJ20"/>
      <c r="AK20" s="45"/>
      <c r="AL20" s="45"/>
      <c r="AM20" s="46"/>
      <c r="AN20" s="47"/>
      <c r="AO20" s="48"/>
      <c r="AP20" s="49"/>
      <c r="AQ20" s="50"/>
      <c r="AR20" s="50"/>
      <c r="AS20" s="51"/>
      <c r="AT20" s="47"/>
      <c r="AU20" s="48"/>
      <c r="AV20" s="49"/>
      <c r="AW20" s="50"/>
      <c r="AX20" s="50"/>
      <c r="AY20" s="51"/>
      <c r="AZ20" s="47"/>
      <c r="BA20" s="48"/>
      <c r="BB20" s="48"/>
      <c r="BC20" s="50"/>
      <c r="BD20" s="50"/>
      <c r="BE20" s="51"/>
      <c r="BF20" s="47"/>
      <c r="BG20" s="48"/>
      <c r="BH20" s="49"/>
      <c r="BI20" s="48"/>
      <c r="BJ20" s="55"/>
      <c r="BK20" s="48"/>
      <c r="BL20" s="57"/>
      <c r="BM20" s="57"/>
      <c r="BN20" s="58"/>
      <c r="BO20" s="59"/>
      <c r="BP20" s="59"/>
      <c r="BQ20" s="58"/>
      <c r="BR20" s="58"/>
      <c r="BT20" s="60"/>
      <c r="BU20" s="61"/>
      <c r="BV20" s="61"/>
      <c r="BW20" s="61"/>
      <c r="CA20" s="60"/>
      <c r="CB20" s="61"/>
      <c r="CC20" s="61"/>
    </row>
    <row r="21" spans="1:83" ht="12.6" customHeight="1">
      <c r="A21" s="228"/>
      <c r="B21" s="230" t="s">
        <v>132</v>
      </c>
      <c r="C21" s="461"/>
      <c r="D21" s="461"/>
      <c r="E21" s="461"/>
      <c r="F21" s="461"/>
      <c r="G21" s="462"/>
      <c r="H21" s="1" t="s">
        <v>23</v>
      </c>
      <c r="I21" s="9"/>
      <c r="J21" s="128">
        <v>31954</v>
      </c>
      <c r="K21" s="236">
        <f>IF($J21&lt;&gt;"",IF($AG21="0-",AQ21,IF($AG21="+0",AW21,IF($AG21="+-",BC21,AK21))),"")</f>
        <v>1</v>
      </c>
      <c r="L21" s="238">
        <f>IF($J21&lt;&gt;"",IF($AG21="0-",AR21,IF($AG21="+0",AX21,IF($AG21="+-",BD21,AL21))),"")</f>
        <v>0</v>
      </c>
      <c r="M21" s="236" t="str">
        <f>IF($J21&lt;&gt;"",IF($AG21="0-",AS21,IF($AG21="+0",AY21,IF($AG21="+-",BE21,AM21))),"")</f>
        <v>半</v>
      </c>
      <c r="N21" s="10"/>
      <c r="O21" s="6"/>
      <c r="P21" s="6"/>
      <c r="Q21" s="6"/>
      <c r="R21" s="6"/>
      <c r="S21" s="6"/>
      <c r="T21" s="6"/>
      <c r="U21" s="55"/>
      <c r="V21" s="55"/>
      <c r="W21" s="55"/>
      <c r="X21" s="55"/>
      <c r="Y21" s="6"/>
      <c r="Z21" s="6"/>
      <c r="AA21" s="6"/>
      <c r="AB21" s="55"/>
      <c r="AC21" s="62"/>
      <c r="AD21" s="55"/>
      <c r="AE21" s="55"/>
      <c r="AF21" s="63"/>
      <c r="AG21" s="256"/>
      <c r="AH21" s="492" t="str">
        <f>IF(AG21&lt;&gt;"",VLOOKUP(AG21,$AI$13:$AJ$16,2),"")</f>
        <v/>
      </c>
      <c r="AI21"/>
      <c r="AJ21"/>
      <c r="AK21" s="45">
        <f>IF(AO21&gt;=12,DATEDIF(BL21,BO21,"y")+1,DATEDIF(BL21,BO21,"y"))</f>
        <v>1</v>
      </c>
      <c r="AL21" s="45">
        <f>IF(AO21&gt;=12,AO21-12,AO21)</f>
        <v>0</v>
      </c>
      <c r="AM21" s="46" t="str">
        <f>IF(AP21&lt;=15,"半",0)</f>
        <v>半</v>
      </c>
      <c r="AN21" s="47">
        <f>DATEDIF(BL21,BO21,"y")</f>
        <v>1</v>
      </c>
      <c r="AO21" s="48">
        <f>IF(AP21&gt;=16,DATEDIF(BL21,BO21,"ym")+1,DATEDIF(BL21,BO21,"ym"))</f>
        <v>0</v>
      </c>
      <c r="AP21" s="49">
        <f>DATEDIF(BL21,BO21,"md")</f>
        <v>14</v>
      </c>
      <c r="AQ21" s="50">
        <f>IF(AU21&gt;=12,DATEDIF(BL21,BP21,"y")+1,DATEDIF(BL21,BP21,"y"))</f>
        <v>1</v>
      </c>
      <c r="AR21" s="50">
        <f>IF(AU21&gt;=12,AU21-12,AU21)</f>
        <v>0</v>
      </c>
      <c r="AS21" s="51">
        <f>IF(AV21&lt;=15,"半",0)</f>
        <v>0</v>
      </c>
      <c r="AT21" s="52">
        <f>DATEDIF(BL21,BP21,"y")</f>
        <v>0</v>
      </c>
      <c r="AU21" s="53">
        <f>IF(AV21&gt;=16,DATEDIF(BL21,BP21,"ym")+1,DATEDIF(BL21,BP21,"ym"))</f>
        <v>12</v>
      </c>
      <c r="AV21" s="54">
        <f>DATEDIF(BL21,BP21,"md")</f>
        <v>30</v>
      </c>
      <c r="AW21" s="50">
        <f>IF(BA21&gt;=12,DATEDIF(BM21,BO21,"y")+1,DATEDIF(BM21,BO21,"y"))</f>
        <v>1</v>
      </c>
      <c r="AX21" s="50">
        <f>IF(BA21&gt;=12,BA21-12,BA21)</f>
        <v>0</v>
      </c>
      <c r="AY21" s="51">
        <f>IF(BB21&lt;=15,"半",0)</f>
        <v>0</v>
      </c>
      <c r="AZ21" s="52">
        <f>DATEDIF(BM21,BO21,"y")</f>
        <v>0</v>
      </c>
      <c r="BA21" s="53">
        <f>IF(BB21&gt;=16,DATEDIF(BM21,BO21,"ym")+1,DATEDIF(BM21,BO21,"ym"))</f>
        <v>12</v>
      </c>
      <c r="BB21" s="53">
        <f>DATEDIF(BM21,BO21,"md")</f>
        <v>29</v>
      </c>
      <c r="BC21" s="50">
        <f>IF(BG21&gt;=12,DATEDIF(BM21,BP21,"y")+1,DATEDIF(BM21,BP21,"y"))</f>
        <v>0</v>
      </c>
      <c r="BD21" s="50">
        <f>IF(BG21&gt;=12,BG21-12,BG21)</f>
        <v>11</v>
      </c>
      <c r="BE21" s="51" t="str">
        <f>IF(BH21&lt;=15,"半",0)</f>
        <v>半</v>
      </c>
      <c r="BF21" s="52">
        <f>DATEDIF(BM21,BP21,"y")</f>
        <v>0</v>
      </c>
      <c r="BG21" s="53">
        <f>IF(BH21&gt;=16,DATEDIF(BM21,BP21,"ym")+1,DATEDIF(BM21,BP21,"ym"))</f>
        <v>11</v>
      </c>
      <c r="BH21" s="54">
        <f>DATEDIF(BM21,BP21,"md")</f>
        <v>14</v>
      </c>
      <c r="BI21" s="48"/>
      <c r="BJ21" s="55">
        <f>IF(J22="現在",$AH$6,J22)</f>
        <v>32322</v>
      </c>
      <c r="BK21" s="56">
        <v>0</v>
      </c>
      <c r="BL21" s="57">
        <f>IF(DAY(J21)&lt;=15,J21-DAY(J21)+1,J21-DAY(J21)+16)</f>
        <v>31944</v>
      </c>
      <c r="BM21" s="57">
        <f>IF(DAY(BL21)=1,BL21+15,BV21)</f>
        <v>31959</v>
      </c>
      <c r="BN21" s="58"/>
      <c r="BO21" s="139">
        <f>IF(CE21&gt;=16,CC21,IF(J22="現在",$AH$6-CE21+15,J22-CE21+15))</f>
        <v>32324</v>
      </c>
      <c r="BP21" s="59">
        <f>IF(DAY(BO21)=15,BO21-DAY(BO21),BO21-DAY(BO21)+15)</f>
        <v>32309</v>
      </c>
      <c r="BQ21" s="58"/>
      <c r="BR21" s="58"/>
      <c r="BS21" s="56">
        <f>YEAR(J21)</f>
        <v>1987</v>
      </c>
      <c r="BT21" s="60">
        <f>MONTH(J21)+1</f>
        <v>7</v>
      </c>
      <c r="BU21" s="61" t="str">
        <f>CONCATENATE(BS21,"/",BT21,"/",1)</f>
        <v>1987/7/1</v>
      </c>
      <c r="BV21" s="61">
        <f>BU21+1-1</f>
        <v>31959</v>
      </c>
      <c r="BW21" s="61">
        <f>BU21-1</f>
        <v>31958</v>
      </c>
      <c r="BX21" s="56">
        <f>DAY(BW21)</f>
        <v>30</v>
      </c>
      <c r="BY21" s="56">
        <f>DAY(J21)</f>
        <v>26</v>
      </c>
      <c r="BZ21" s="56">
        <f>YEAR(BJ21)</f>
        <v>1988</v>
      </c>
      <c r="CA21" s="60">
        <f>IF(MONTH(BJ21)=12,MONTH(BJ21)-12+1,MONTH(BJ21)+1)</f>
        <v>7</v>
      </c>
      <c r="CB21" s="61" t="str">
        <f>IF(CA21=1,CONCATENATE(BZ21+1,"/",CA21,"/",1),CONCATENATE(BZ21,"/",CA21,"/",1))</f>
        <v>1988/7/1</v>
      </c>
      <c r="CC21" s="61">
        <f>CB21-1</f>
        <v>32324</v>
      </c>
      <c r="CD21" s="56">
        <f>DAY(CC21)</f>
        <v>30</v>
      </c>
      <c r="CE21" s="56">
        <f>DAY(BJ21)</f>
        <v>28</v>
      </c>
    </row>
    <row r="22" spans="1:83" ht="12.6" customHeight="1">
      <c r="A22" s="229"/>
      <c r="B22" s="463"/>
      <c r="C22" s="464"/>
      <c r="D22" s="464"/>
      <c r="E22" s="464"/>
      <c r="F22" s="464"/>
      <c r="G22" s="465"/>
      <c r="H22" s="2" t="s">
        <v>24</v>
      </c>
      <c r="I22" s="2"/>
      <c r="J22" s="127">
        <v>32322</v>
      </c>
      <c r="K22" s="237"/>
      <c r="L22" s="239"/>
      <c r="M22" s="237"/>
      <c r="N22" s="10"/>
      <c r="O22" s="6"/>
      <c r="P22" s="6"/>
      <c r="Q22" s="6"/>
      <c r="R22" s="6"/>
      <c r="S22" s="6"/>
      <c r="T22" s="6"/>
      <c r="U22" s="55"/>
      <c r="V22" s="55"/>
      <c r="W22" s="55"/>
      <c r="X22" s="55"/>
      <c r="Y22" s="6"/>
      <c r="Z22" s="6"/>
      <c r="AA22" s="6"/>
      <c r="AB22" s="55"/>
      <c r="AC22" s="62"/>
      <c r="AD22" s="55"/>
      <c r="AE22" s="55"/>
      <c r="AF22" s="63"/>
      <c r="AG22" s="591"/>
      <c r="AH22" s="493"/>
      <c r="AI22"/>
      <c r="AJ22"/>
      <c r="AK22" s="45"/>
      <c r="AL22" s="45"/>
      <c r="AM22" s="46"/>
      <c r="AN22" s="47"/>
      <c r="AO22" s="48"/>
      <c r="AP22" s="49"/>
      <c r="AQ22" s="50"/>
      <c r="AR22" s="50"/>
      <c r="AS22" s="51"/>
      <c r="AT22" s="47"/>
      <c r="AU22" s="48"/>
      <c r="AV22" s="49"/>
      <c r="AW22" s="50"/>
      <c r="AX22" s="50"/>
      <c r="AY22" s="51"/>
      <c r="AZ22" s="47"/>
      <c r="BA22" s="48"/>
      <c r="BB22" s="48"/>
      <c r="BC22" s="50"/>
      <c r="BD22" s="50"/>
      <c r="BE22" s="51"/>
      <c r="BF22" s="47"/>
      <c r="BG22" s="48"/>
      <c r="BH22" s="49"/>
      <c r="BI22" s="48"/>
      <c r="BJ22" s="55"/>
      <c r="BL22" s="57"/>
      <c r="BM22" s="57"/>
      <c r="BN22" s="58"/>
      <c r="BO22" s="59"/>
      <c r="BP22" s="59"/>
      <c r="BQ22" s="58"/>
      <c r="BR22" s="58"/>
      <c r="BT22" s="60"/>
      <c r="BU22" s="61"/>
      <c r="BV22" s="61"/>
      <c r="BW22" s="61"/>
      <c r="CA22" s="60"/>
      <c r="CB22" s="61"/>
      <c r="CC22" s="61"/>
    </row>
    <row r="23" spans="1:83" ht="12.6" customHeight="1">
      <c r="A23" s="228"/>
      <c r="B23" s="230" t="s">
        <v>128</v>
      </c>
      <c r="C23" s="461"/>
      <c r="D23" s="461"/>
      <c r="E23" s="461"/>
      <c r="F23" s="461"/>
      <c r="G23" s="462"/>
      <c r="H23" s="1" t="s">
        <v>23</v>
      </c>
      <c r="I23" s="9"/>
      <c r="J23" s="128">
        <v>32323</v>
      </c>
      <c r="K23" s="236">
        <f>IF($J23&lt;&gt;"",IF($AG23="0-",AQ23,IF($AG23="+0",AW23,IF($AG23="+-",BC23,AK23))),"")</f>
        <v>2</v>
      </c>
      <c r="L23" s="238">
        <f>IF($J23&lt;&gt;"",IF($AG23="0-",AR23,IF($AG23="+0",AX23,IF($AG23="+-",BD23,AL23))),"")</f>
        <v>0</v>
      </c>
      <c r="M23" s="236">
        <f>IF($J23&lt;&gt;"",IF($AG23="0-",AS23,IF($AG23="+0",AY23,IF($AG23="+-",BE23,AM23))),"")</f>
        <v>0</v>
      </c>
      <c r="N23" s="10"/>
      <c r="O23" s="6"/>
      <c r="P23" s="6"/>
      <c r="Q23" s="6"/>
      <c r="R23" s="6"/>
      <c r="S23" s="6"/>
      <c r="T23" s="6"/>
      <c r="U23" s="55"/>
      <c r="V23" s="55"/>
      <c r="W23" s="55"/>
      <c r="X23" s="55"/>
      <c r="Y23" s="6"/>
      <c r="Z23" s="6"/>
      <c r="AA23" s="6"/>
      <c r="AB23" s="55"/>
      <c r="AC23" s="62"/>
      <c r="AD23" s="55"/>
      <c r="AE23" s="55"/>
      <c r="AF23" s="63"/>
      <c r="AG23" s="490" t="s">
        <v>52</v>
      </c>
      <c r="AH23" s="492" t="str">
        <f>IF(AG23&lt;&gt;"",VLOOKUP(AG23,$AI$13:$AJ$16,2),"")</f>
        <v>至が半月前</v>
      </c>
      <c r="AI23"/>
      <c r="AJ23"/>
      <c r="AK23" s="50">
        <f>IF(AO23&gt;=12,DATEDIF(BL23,BO23,"y")+1,DATEDIF(BL23,BO23,"y"))</f>
        <v>2</v>
      </c>
      <c r="AL23" s="50">
        <f>IF(AO23&gt;=12,AO23-12,AO23)</f>
        <v>0</v>
      </c>
      <c r="AM23" s="51" t="str">
        <f>IF(AP23&lt;=15,"半",0)</f>
        <v>半</v>
      </c>
      <c r="AN23" s="47">
        <f>DATEDIF(BL23,BO23,"y")</f>
        <v>2</v>
      </c>
      <c r="AO23" s="48">
        <f>IF(AP23&gt;=16,DATEDIF(BL23,BO23,"ym")+1,DATEDIF(BL23,BO23,"ym"))</f>
        <v>0</v>
      </c>
      <c r="AP23" s="49">
        <f>DATEDIF(BL23,BO23,"md")</f>
        <v>14</v>
      </c>
      <c r="AQ23" s="50">
        <f>IF(AU23&gt;=12,DATEDIF(BL23,BP23,"y")+1,DATEDIF(BL23,BP23,"y"))</f>
        <v>2</v>
      </c>
      <c r="AR23" s="50">
        <f>IF(AU23&gt;=12,AU23-12,AU23)</f>
        <v>0</v>
      </c>
      <c r="AS23" s="51">
        <f>IF(AV23&lt;=15,"半",0)</f>
        <v>0</v>
      </c>
      <c r="AT23" s="47">
        <f>DATEDIF(BL23,BP23,"y")</f>
        <v>1</v>
      </c>
      <c r="AU23" s="48">
        <f>IF(AV23&gt;=16,DATEDIF(BL23,BP23,"ym")+1,DATEDIF(BL23,BP23,"ym"))</f>
        <v>12</v>
      </c>
      <c r="AV23" s="49">
        <f>DATEDIF(BL23,BP23,"md")</f>
        <v>30</v>
      </c>
      <c r="AW23" s="50">
        <f>IF(BA23&gt;=12,DATEDIF(BM23,BO23,"y")+1,DATEDIF(BM23,BO23,"y"))</f>
        <v>2</v>
      </c>
      <c r="AX23" s="50">
        <f>IF(BA23&gt;=12,BA23-12,BA23)</f>
        <v>0</v>
      </c>
      <c r="AY23" s="51">
        <f>IF(BB23&lt;=15,"半",0)</f>
        <v>0</v>
      </c>
      <c r="AZ23" s="47">
        <f>DATEDIF(BM23,BO23,"y")</f>
        <v>1</v>
      </c>
      <c r="BA23" s="48">
        <f>IF(BB23&gt;=16,DATEDIF(BM23,BO23,"ym")+1,DATEDIF(BM23,BO23,"ym"))</f>
        <v>12</v>
      </c>
      <c r="BB23" s="48">
        <f>DATEDIF(BM23,BO23,"md")</f>
        <v>29</v>
      </c>
      <c r="BC23" s="50">
        <f>IF(BG23&gt;=12,DATEDIF(BM23,BP23,"y")+1,DATEDIF(BM23,BP23,"y"))</f>
        <v>1</v>
      </c>
      <c r="BD23" s="50">
        <f>IF(BG23&gt;=12,BG23-12,BG23)</f>
        <v>11</v>
      </c>
      <c r="BE23" s="51" t="str">
        <f>IF(BH23&lt;=15,"半",0)</f>
        <v>半</v>
      </c>
      <c r="BF23" s="47">
        <f>DATEDIF(BM23,BP23,"y")</f>
        <v>1</v>
      </c>
      <c r="BG23" s="48">
        <f>IF(BH23&gt;=16,DATEDIF(BM23,BP23,"ym")+1,DATEDIF(BM23,BP23,"ym"))</f>
        <v>11</v>
      </c>
      <c r="BH23" s="49">
        <f>DATEDIF(BM23,BP23,"md")</f>
        <v>14</v>
      </c>
      <c r="BI23" s="48"/>
      <c r="BJ23" s="55">
        <f>IF(J24="現在",$AH$6,J24)</f>
        <v>33051</v>
      </c>
      <c r="BK23" s="48">
        <v>1</v>
      </c>
      <c r="BL23" s="57">
        <f>IF(DAY(J23)&lt;=15,J23-DAY(J23)+1,J23-DAY(J23)+16)</f>
        <v>32310</v>
      </c>
      <c r="BM23" s="57">
        <f>IF(DAY(BL23)=1,BL23+15,BV23)</f>
        <v>32325</v>
      </c>
      <c r="BN23" s="58"/>
      <c r="BO23" s="139">
        <f>IF(CE23&gt;=16,CC23,IF(J24="現在",$AH$6-CE23+15,J24-CE23+15))</f>
        <v>33054</v>
      </c>
      <c r="BP23" s="59">
        <f>IF(DAY(BO23)=15,BO23-DAY(BO23),BO23-DAY(BO23)+15)</f>
        <v>33039</v>
      </c>
      <c r="BQ23" s="58"/>
      <c r="BR23" s="58"/>
      <c r="BS23" s="56">
        <f>YEAR(J23)</f>
        <v>1988</v>
      </c>
      <c r="BT23" s="60">
        <f>MONTH(J23)+1</f>
        <v>7</v>
      </c>
      <c r="BU23" s="61" t="str">
        <f>CONCATENATE(BS23,"/",BT23,"/",1)</f>
        <v>1988/7/1</v>
      </c>
      <c r="BV23" s="61">
        <f>BU23+1-1</f>
        <v>32325</v>
      </c>
      <c r="BW23" s="61">
        <f>BU23-1</f>
        <v>32324</v>
      </c>
      <c r="BX23" s="56">
        <f>DAY(BW23)</f>
        <v>30</v>
      </c>
      <c r="BY23" s="56">
        <f>DAY(J23)</f>
        <v>29</v>
      </c>
      <c r="BZ23" s="56">
        <f>YEAR(BJ23)</f>
        <v>1990</v>
      </c>
      <c r="CA23" s="60">
        <f>IF(MONTH(BJ23)=12,MONTH(BJ23)-12+1,MONTH(BJ23)+1)</f>
        <v>7</v>
      </c>
      <c r="CB23" s="61" t="str">
        <f>IF(CA23=1,CONCATENATE(BZ23+1,"/",CA23,"/",1),CONCATENATE(BZ23,"/",CA23,"/",1))</f>
        <v>1990/7/1</v>
      </c>
      <c r="CC23" s="61">
        <f>CB23-1</f>
        <v>33054</v>
      </c>
      <c r="CD23" s="56">
        <f>DAY(CC23)</f>
        <v>30</v>
      </c>
      <c r="CE23" s="56">
        <f>DAY(BJ23)</f>
        <v>27</v>
      </c>
    </row>
    <row r="24" spans="1:83" ht="12.6" customHeight="1">
      <c r="A24" s="229"/>
      <c r="B24" s="463"/>
      <c r="C24" s="464"/>
      <c r="D24" s="464"/>
      <c r="E24" s="464"/>
      <c r="F24" s="464"/>
      <c r="G24" s="465"/>
      <c r="H24" s="2" t="s">
        <v>24</v>
      </c>
      <c r="I24" s="2"/>
      <c r="J24" s="127">
        <v>33051</v>
      </c>
      <c r="K24" s="237"/>
      <c r="L24" s="239"/>
      <c r="M24" s="237"/>
      <c r="N24" s="10"/>
      <c r="O24" s="6"/>
      <c r="P24" s="6"/>
      <c r="Q24" s="6"/>
      <c r="R24" s="6"/>
      <c r="S24" s="6"/>
      <c r="T24" s="6"/>
      <c r="U24" s="55"/>
      <c r="V24" s="55"/>
      <c r="W24" s="55"/>
      <c r="X24" s="55"/>
      <c r="Y24" s="6"/>
      <c r="Z24" s="6"/>
      <c r="AA24" s="6"/>
      <c r="AB24" s="55"/>
      <c r="AC24" s="62"/>
      <c r="AD24" s="55"/>
      <c r="AE24" s="55"/>
      <c r="AF24" s="63"/>
      <c r="AG24" s="491"/>
      <c r="AH24" s="493"/>
      <c r="AI24"/>
      <c r="AJ24"/>
      <c r="AK24" s="50"/>
      <c r="AL24" s="50"/>
      <c r="AM24" s="51"/>
      <c r="AN24" s="47"/>
      <c r="AO24" s="48"/>
      <c r="AP24" s="49"/>
      <c r="AQ24" s="50"/>
      <c r="AR24" s="50"/>
      <c r="AS24" s="51"/>
      <c r="AT24" s="47"/>
      <c r="AU24" s="48"/>
      <c r="AV24" s="49"/>
      <c r="AW24" s="50"/>
      <c r="AX24" s="50"/>
      <c r="AY24" s="51"/>
      <c r="AZ24" s="47"/>
      <c r="BA24" s="48"/>
      <c r="BB24" s="48"/>
      <c r="BC24" s="50"/>
      <c r="BD24" s="50"/>
      <c r="BE24" s="51"/>
      <c r="BF24" s="47"/>
      <c r="BG24" s="48"/>
      <c r="BH24" s="49"/>
      <c r="BI24" s="48"/>
      <c r="BJ24" s="55"/>
      <c r="BK24" s="48"/>
      <c r="BL24" s="57"/>
      <c r="BM24" s="57"/>
      <c r="BN24" s="58"/>
      <c r="BO24" s="59"/>
      <c r="BP24" s="59"/>
      <c r="BQ24" s="58"/>
      <c r="BR24" s="58"/>
      <c r="BT24" s="60"/>
      <c r="BU24" s="61"/>
      <c r="BV24" s="61"/>
      <c r="BW24" s="61"/>
      <c r="CA24" s="60"/>
      <c r="CB24" s="61"/>
      <c r="CC24" s="61"/>
    </row>
    <row r="25" spans="1:83" ht="12.6" customHeight="1">
      <c r="A25" s="228"/>
      <c r="B25" s="230" t="s">
        <v>32</v>
      </c>
      <c r="C25" s="461"/>
      <c r="D25" s="461"/>
      <c r="E25" s="461"/>
      <c r="F25" s="461"/>
      <c r="G25" s="462"/>
      <c r="H25" s="1" t="s">
        <v>23</v>
      </c>
      <c r="I25" s="9"/>
      <c r="J25" s="128">
        <v>33052</v>
      </c>
      <c r="K25" s="236">
        <f>IF($J25&lt;&gt;"",IF($AG25="0-",AQ25,IF($AG25="+0",AW25,IF($AG25="+-",BC25,AK25))),"")</f>
        <v>6</v>
      </c>
      <c r="L25" s="238">
        <f>IF($J25&lt;&gt;"",IF($AG25="0-",AR25,IF($AG25="+0",AX25,IF($AG25="+-",BD25,AL25))),"")</f>
        <v>0</v>
      </c>
      <c r="M25" s="236" t="str">
        <f>IF($J25&lt;&gt;"",IF($AG25="0-",AS25,IF($AG25="+0",AY25,IF($AG25="+-",BE25,AM25))),"")</f>
        <v>半</v>
      </c>
      <c r="N25" s="10"/>
      <c r="O25" s="6"/>
      <c r="P25" s="6"/>
      <c r="Q25" s="6"/>
      <c r="R25" s="6"/>
      <c r="S25" s="6"/>
      <c r="T25" s="6"/>
      <c r="U25" s="55"/>
      <c r="V25" s="55"/>
      <c r="W25" s="55"/>
      <c r="X25" s="55"/>
      <c r="Y25" s="6"/>
      <c r="Z25" s="6"/>
      <c r="AA25" s="6"/>
      <c r="AB25" s="55"/>
      <c r="AC25" s="62"/>
      <c r="AD25" s="55"/>
      <c r="AE25" s="55"/>
      <c r="AF25" s="63"/>
      <c r="AG25" s="490"/>
      <c r="AH25" s="492" t="str">
        <f>IF(AG25&lt;&gt;"",VLOOKUP(AG25,$AI$13:$AJ$16,2),"")</f>
        <v/>
      </c>
      <c r="AI25"/>
      <c r="AJ25"/>
      <c r="AK25" s="50">
        <f>IF(AO25&gt;=12,DATEDIF(BL25,BO25,"y")+1,DATEDIF(BL25,BO25,"y"))</f>
        <v>6</v>
      </c>
      <c r="AL25" s="50">
        <f>IF(AO25&gt;=12,AO25-12,AO25)</f>
        <v>0</v>
      </c>
      <c r="AM25" s="51" t="str">
        <f>IF(AP25&lt;=15,"半",0)</f>
        <v>半</v>
      </c>
      <c r="AN25" s="47">
        <f>DATEDIF(BL25,BO25,"y")</f>
        <v>6</v>
      </c>
      <c r="AO25" s="48">
        <f>IF(AP25&gt;=16,DATEDIF(BL25,BO25,"ym")+1,DATEDIF(BL25,BO25,"ym"))</f>
        <v>0</v>
      </c>
      <c r="AP25" s="49">
        <f>DATEDIF(BL25,BO25,"md")</f>
        <v>14</v>
      </c>
      <c r="AQ25" s="50">
        <f>IF(AU25&gt;=12,DATEDIF(BL25,BP25,"y")+1,DATEDIF(BL25,BP25,"y"))</f>
        <v>6</v>
      </c>
      <c r="AR25" s="50">
        <f>IF(AU25&gt;=12,AU25-12,AU25)</f>
        <v>0</v>
      </c>
      <c r="AS25" s="51">
        <f>IF(AV25&lt;=15,"半",0)</f>
        <v>0</v>
      </c>
      <c r="AT25" s="47">
        <f>DATEDIF(BL25,BP25,"y")</f>
        <v>5</v>
      </c>
      <c r="AU25" s="48">
        <f>IF(AV25&gt;=16,DATEDIF(BL25,BP25,"ym")+1,DATEDIF(BL25,BP25,"ym"))</f>
        <v>12</v>
      </c>
      <c r="AV25" s="49">
        <f>DATEDIF(BL25,BP25,"md")</f>
        <v>30</v>
      </c>
      <c r="AW25" s="50">
        <f>IF(BA25&gt;=12,DATEDIF(BM25,BO25,"y")+1,DATEDIF(BM25,BO25,"y"))</f>
        <v>6</v>
      </c>
      <c r="AX25" s="50">
        <f>IF(BA25&gt;=12,BA25-12,BA25)</f>
        <v>0</v>
      </c>
      <c r="AY25" s="51">
        <f>IF(BB25&lt;=15,"半",0)</f>
        <v>0</v>
      </c>
      <c r="AZ25" s="47">
        <f>DATEDIF(BM25,BO25,"y")</f>
        <v>5</v>
      </c>
      <c r="BA25" s="48">
        <f>IF(BB25&gt;=16,DATEDIF(BM25,BO25,"ym")+1,DATEDIF(BM25,BO25,"ym"))</f>
        <v>12</v>
      </c>
      <c r="BB25" s="48">
        <f>DATEDIF(BM25,BO25,"md")</f>
        <v>29</v>
      </c>
      <c r="BC25" s="50">
        <f>IF(BG25&gt;=12,DATEDIF(BM25,BP25,"y")+1,DATEDIF(BM25,BP25,"y"))</f>
        <v>5</v>
      </c>
      <c r="BD25" s="50">
        <f>IF(BG25&gt;=12,BG25-12,BG25)</f>
        <v>11</v>
      </c>
      <c r="BE25" s="51" t="str">
        <f>IF(BH25&lt;=15,"半",0)</f>
        <v>半</v>
      </c>
      <c r="BF25" s="47">
        <f>DATEDIF(BM25,BP25,"y")</f>
        <v>5</v>
      </c>
      <c r="BG25" s="48">
        <f>IF(BH25&gt;=16,DATEDIF(BM25,BP25,"ym")+1,DATEDIF(BM25,BP25,"ym"))</f>
        <v>11</v>
      </c>
      <c r="BH25" s="49">
        <f>DATEDIF(BM25,BP25,"md")</f>
        <v>14</v>
      </c>
      <c r="BI25" s="48"/>
      <c r="BJ25" s="55">
        <f>IF(J26="現在",$AH$6,J26)</f>
        <v>35242</v>
      </c>
      <c r="BK25" s="48">
        <v>2</v>
      </c>
      <c r="BL25" s="57">
        <f>IF(DAY(J25)&lt;=15,J25-DAY(J25)+1,J25-DAY(J25)+16)</f>
        <v>33040</v>
      </c>
      <c r="BM25" s="57">
        <f>IF(DAY(BL25)=1,BL25+15,BV25)</f>
        <v>33055</v>
      </c>
      <c r="BN25" s="58"/>
      <c r="BO25" s="139">
        <f>IF(CE25&gt;=16,CC25,IF(J26="現在",$AH$6-CE25+15,J26-CE25+15))</f>
        <v>35246</v>
      </c>
      <c r="BP25" s="59">
        <f>IF(DAY(BO25)=15,BO25-DAY(BO25),BO25-DAY(BO25)+15)</f>
        <v>35231</v>
      </c>
      <c r="BQ25" s="58"/>
      <c r="BR25" s="58"/>
      <c r="BS25" s="56">
        <f>YEAR(J25)</f>
        <v>1990</v>
      </c>
      <c r="BT25" s="60">
        <f>MONTH(J25)+1</f>
        <v>7</v>
      </c>
      <c r="BU25" s="61" t="str">
        <f>CONCATENATE(BS25,"/",BT25,"/",1)</f>
        <v>1990/7/1</v>
      </c>
      <c r="BV25" s="61">
        <f>BU25+1-1</f>
        <v>33055</v>
      </c>
      <c r="BW25" s="61">
        <f>BU25-1</f>
        <v>33054</v>
      </c>
      <c r="BX25" s="56">
        <f>DAY(BW25)</f>
        <v>30</v>
      </c>
      <c r="BY25" s="56">
        <f>DAY(J25)</f>
        <v>28</v>
      </c>
      <c r="BZ25" s="56">
        <f>YEAR(BJ25)</f>
        <v>1996</v>
      </c>
      <c r="CA25" s="60">
        <f>IF(MONTH(BJ25)=12,MONTH(BJ25)-12+1,MONTH(BJ25)+1)</f>
        <v>7</v>
      </c>
      <c r="CB25" s="61" t="str">
        <f>IF(CA25=1,CONCATENATE(BZ25+1,"/",CA25,"/",1),CONCATENATE(BZ25,"/",CA25,"/",1))</f>
        <v>1996/7/1</v>
      </c>
      <c r="CC25" s="61">
        <f>CB25-1</f>
        <v>35246</v>
      </c>
      <c r="CD25" s="56">
        <f>DAY(CC25)</f>
        <v>30</v>
      </c>
      <c r="CE25" s="56">
        <f>DAY(BJ25)</f>
        <v>26</v>
      </c>
    </row>
    <row r="26" spans="1:83" ht="12.6" customHeight="1">
      <c r="A26" s="229"/>
      <c r="B26" s="463"/>
      <c r="C26" s="464"/>
      <c r="D26" s="464"/>
      <c r="E26" s="464"/>
      <c r="F26" s="464"/>
      <c r="G26" s="465"/>
      <c r="H26" s="2" t="s">
        <v>24</v>
      </c>
      <c r="I26" s="2"/>
      <c r="J26" s="127">
        <v>35242</v>
      </c>
      <c r="K26" s="237"/>
      <c r="L26" s="239"/>
      <c r="M26" s="237"/>
      <c r="N26" s="10"/>
      <c r="O26" s="6"/>
      <c r="P26" s="6"/>
      <c r="Q26" s="6"/>
      <c r="R26" s="6"/>
      <c r="S26" s="6"/>
      <c r="T26" s="6"/>
      <c r="U26" s="55"/>
      <c r="V26" s="55"/>
      <c r="W26" s="55"/>
      <c r="X26" s="55"/>
      <c r="Y26" s="6"/>
      <c r="Z26" s="6"/>
      <c r="AA26" s="6"/>
      <c r="AB26" s="55"/>
      <c r="AC26" s="62"/>
      <c r="AD26" s="55"/>
      <c r="AE26" s="55"/>
      <c r="AF26" s="63"/>
      <c r="AG26" s="495"/>
      <c r="AH26" s="493"/>
      <c r="AI26"/>
      <c r="AJ26"/>
      <c r="AK26" s="50"/>
      <c r="AL26" s="50"/>
      <c r="AM26" s="51"/>
      <c r="AN26" s="47"/>
      <c r="AO26" s="48"/>
      <c r="AP26" s="49"/>
      <c r="AQ26" s="50"/>
      <c r="AR26" s="50"/>
      <c r="AS26" s="51"/>
      <c r="AT26" s="47"/>
      <c r="AU26" s="48"/>
      <c r="AV26" s="49"/>
      <c r="AW26" s="50"/>
      <c r="AX26" s="50"/>
      <c r="AY26" s="51"/>
      <c r="AZ26" s="47"/>
      <c r="BA26" s="48"/>
      <c r="BB26" s="48"/>
      <c r="BC26" s="50"/>
      <c r="BD26" s="50"/>
      <c r="BE26" s="51"/>
      <c r="BF26" s="47"/>
      <c r="BG26" s="48"/>
      <c r="BH26" s="49"/>
      <c r="BI26" s="48"/>
      <c r="BJ26" s="55"/>
      <c r="BK26" s="48"/>
      <c r="BL26" s="57"/>
      <c r="BM26" s="57"/>
      <c r="BN26" s="58"/>
      <c r="BO26" s="59"/>
      <c r="BP26" s="59"/>
      <c r="BQ26" s="58"/>
      <c r="BR26" s="58"/>
      <c r="BT26" s="60"/>
      <c r="BU26" s="61"/>
      <c r="BV26" s="61"/>
      <c r="BW26" s="61"/>
      <c r="CA26" s="60"/>
      <c r="CB26" s="61"/>
      <c r="CC26" s="61"/>
    </row>
    <row r="27" spans="1:83" ht="12.6" customHeight="1">
      <c r="A27" s="228"/>
      <c r="B27" s="230" t="s">
        <v>48</v>
      </c>
      <c r="C27" s="461"/>
      <c r="D27" s="461"/>
      <c r="E27" s="461"/>
      <c r="F27" s="461"/>
      <c r="G27" s="462"/>
      <c r="H27" s="1" t="s">
        <v>23</v>
      </c>
      <c r="I27" s="9"/>
      <c r="J27" s="128">
        <v>35243</v>
      </c>
      <c r="K27" s="236">
        <f>IF($J27&lt;&gt;"",IF($AG27="0-",AQ27,IF($AG27="+0",AW27,IF($AG27="+-",BC27,AK27))),"")</f>
        <v>4</v>
      </c>
      <c r="L27" s="238">
        <f>IF($J27&lt;&gt;"",IF($AG27="0-",AR27,IF($AG27="+0",AX27,IF($AG27="+-",BD27,AL27))),"")</f>
        <v>0</v>
      </c>
      <c r="M27" s="236">
        <f>IF($J27&lt;&gt;"",IF($AG27="0-",AS27,IF($AG27="+0",AY27,IF($AG27="+-",BE27,AM27))),"")</f>
        <v>0</v>
      </c>
      <c r="N27" s="10"/>
      <c r="O27" s="6"/>
      <c r="P27" s="6"/>
      <c r="Q27" s="6"/>
      <c r="R27" s="6"/>
      <c r="S27" s="6"/>
      <c r="T27" s="6"/>
      <c r="U27" s="55"/>
      <c r="V27" s="55"/>
      <c r="W27" s="55"/>
      <c r="X27" s="55"/>
      <c r="Y27" s="6"/>
      <c r="Z27" s="6"/>
      <c r="AA27" s="6"/>
      <c r="AB27" s="55"/>
      <c r="AC27" s="62"/>
      <c r="AD27" s="55"/>
      <c r="AE27" s="55"/>
      <c r="AF27" s="63"/>
      <c r="AG27" s="490" t="s">
        <v>81</v>
      </c>
      <c r="AH27" s="492" t="str">
        <f>IF(AG27&lt;&gt;"",VLOOKUP(AG27,$AI$13:$AJ$16,2),"")</f>
        <v>自が半月後</v>
      </c>
      <c r="AI27"/>
      <c r="AJ27"/>
      <c r="AK27" s="50">
        <f>IF(AO27&gt;=12,DATEDIF(BL27,BO27,"y")+1,DATEDIF(BL27,BO27,"y"))</f>
        <v>4</v>
      </c>
      <c r="AL27" s="50">
        <f>IF(AO27&gt;=12,AO27-12,AO27)</f>
        <v>0</v>
      </c>
      <c r="AM27" s="51" t="str">
        <f>IF(AP27&lt;=15,"半",0)</f>
        <v>半</v>
      </c>
      <c r="AN27" s="68">
        <f>DATEDIF(BL27,BO27,"y")</f>
        <v>4</v>
      </c>
      <c r="AO27" s="69">
        <f>IF(AP27&gt;=16,DATEDIF(BL27,BO27,"ym")+1,DATEDIF(BL27,BO27,"ym"))</f>
        <v>0</v>
      </c>
      <c r="AP27" s="70">
        <f>DATEDIF(BL27,BO27,"md")</f>
        <v>14</v>
      </c>
      <c r="AQ27" s="50">
        <f>IF(AU27&gt;=12,DATEDIF(BL27,BP27,"y")+1,DATEDIF(BL27,BP27,"y"))</f>
        <v>4</v>
      </c>
      <c r="AR27" s="50">
        <f>IF(AU27&gt;=12,AU27-12,AU27)</f>
        <v>0</v>
      </c>
      <c r="AS27" s="51">
        <f>IF(AV27&lt;=15,"半",0)</f>
        <v>0</v>
      </c>
      <c r="AT27" s="68">
        <f>DATEDIF(BL27,BP27,"y")</f>
        <v>3</v>
      </c>
      <c r="AU27" s="69">
        <f>IF(AV27&gt;=16,DATEDIF(BL27,BP27,"ym")+1,DATEDIF(BL27,BP27,"ym"))</f>
        <v>12</v>
      </c>
      <c r="AV27" s="70">
        <f>DATEDIF(BL27,BP27,"md")</f>
        <v>30</v>
      </c>
      <c r="AW27" s="50">
        <f>IF(BA27&gt;=12,DATEDIF(BM27,BO27,"y")+1,DATEDIF(BM27,BO27,"y"))</f>
        <v>4</v>
      </c>
      <c r="AX27" s="50">
        <f>IF(BA27&gt;=12,BA27-12,BA27)</f>
        <v>0</v>
      </c>
      <c r="AY27" s="51">
        <f>IF(BB27&lt;=15,"半",0)</f>
        <v>0</v>
      </c>
      <c r="AZ27" s="68">
        <f>DATEDIF(BM27,BO27,"y")</f>
        <v>3</v>
      </c>
      <c r="BA27" s="69">
        <f>IF(BB27&gt;=16,DATEDIF(BM27,BO27,"ym")+1,DATEDIF(BM27,BO27,"ym"))</f>
        <v>12</v>
      </c>
      <c r="BB27" s="69">
        <f>DATEDIF(BM27,BO27,"md")</f>
        <v>29</v>
      </c>
      <c r="BC27" s="50">
        <f>IF(BG27&gt;=12,DATEDIF(BM27,BP27,"y")+1,DATEDIF(BM27,BP27,"y"))</f>
        <v>3</v>
      </c>
      <c r="BD27" s="50">
        <f>IF(BG27&gt;=12,BG27-12,BG27)</f>
        <v>11</v>
      </c>
      <c r="BE27" s="51" t="str">
        <f>IF(BH27&lt;=15,"半",0)</f>
        <v>半</v>
      </c>
      <c r="BF27" s="68">
        <f>DATEDIF(BM27,BP27,"y")</f>
        <v>3</v>
      </c>
      <c r="BG27" s="69">
        <f>IF(BH27&gt;=16,DATEDIF(BM27,BP27,"ym")+1,DATEDIF(BM27,BP27,"ym"))</f>
        <v>11</v>
      </c>
      <c r="BH27" s="70">
        <f>DATEDIF(BM27,BP27,"md")</f>
        <v>14</v>
      </c>
      <c r="BI27" s="48"/>
      <c r="BJ27" s="55">
        <f>IF(J28="現在",$AH$6,J28)</f>
        <v>36704</v>
      </c>
      <c r="BK27" s="48">
        <v>0</v>
      </c>
      <c r="BL27" s="57">
        <f>IF(DAY(J27)&lt;=15,J27-DAY(J27)+1,J27-DAY(J27)+16)</f>
        <v>35232</v>
      </c>
      <c r="BM27" s="57">
        <f>IF(DAY(BL27)=1,BL27+15,BV27)</f>
        <v>35247</v>
      </c>
      <c r="BN27" s="58"/>
      <c r="BO27" s="139">
        <f>IF(CE27&gt;=16,CC27,IF(J28="現在",$AH$6-CE27+15,J28-CE27+15))</f>
        <v>36707</v>
      </c>
      <c r="BP27" s="59">
        <f>IF(DAY(BO27)=15,BO27-DAY(BO27),BO27-DAY(BO27)+15)</f>
        <v>36692</v>
      </c>
      <c r="BQ27" s="58"/>
      <c r="BR27" s="58"/>
      <c r="BS27" s="56">
        <f>YEAR(J27)</f>
        <v>1996</v>
      </c>
      <c r="BT27" s="60">
        <f>MONTH(J27)+1</f>
        <v>7</v>
      </c>
      <c r="BU27" s="61" t="str">
        <f>CONCATENATE(BS27,"/",BT27,"/",1)</f>
        <v>1996/7/1</v>
      </c>
      <c r="BV27" s="61">
        <f>BU27+1-1</f>
        <v>35247</v>
      </c>
      <c r="BW27" s="61">
        <f>BU27-1</f>
        <v>35246</v>
      </c>
      <c r="BX27" s="56">
        <f>DAY(BW27)</f>
        <v>30</v>
      </c>
      <c r="BY27" s="56">
        <f>DAY(J27)</f>
        <v>27</v>
      </c>
      <c r="BZ27" s="56">
        <f>YEAR(BJ27)</f>
        <v>2000</v>
      </c>
      <c r="CA27" s="60">
        <f>IF(MONTH(BJ27)=12,MONTH(BJ27)-12+1,MONTH(BJ27)+1)</f>
        <v>7</v>
      </c>
      <c r="CB27" s="61" t="str">
        <f>IF(CA27=1,CONCATENATE(BZ27+1,"/",CA27,"/",1),CONCATENATE(BZ27,"/",CA27,"/",1))</f>
        <v>2000/7/1</v>
      </c>
      <c r="CC27" s="61">
        <f>CB27-1</f>
        <v>36707</v>
      </c>
      <c r="CD27" s="56">
        <f>DAY(CC27)</f>
        <v>30</v>
      </c>
      <c r="CE27" s="56">
        <f>DAY(BJ27)</f>
        <v>27</v>
      </c>
    </row>
    <row r="28" spans="1:83" ht="12.6" customHeight="1">
      <c r="A28" s="229"/>
      <c r="B28" s="463"/>
      <c r="C28" s="464"/>
      <c r="D28" s="464"/>
      <c r="E28" s="464"/>
      <c r="F28" s="464"/>
      <c r="G28" s="465"/>
      <c r="H28" s="2" t="s">
        <v>24</v>
      </c>
      <c r="I28" s="2"/>
      <c r="J28" s="127">
        <v>36704</v>
      </c>
      <c r="K28" s="237"/>
      <c r="L28" s="239"/>
      <c r="M28" s="237"/>
      <c r="N28" s="10"/>
      <c r="O28" s="6"/>
      <c r="P28" s="6"/>
      <c r="Q28" s="6"/>
      <c r="R28" s="6"/>
      <c r="S28" s="6"/>
      <c r="T28" s="6"/>
      <c r="U28" s="55"/>
      <c r="V28" s="55"/>
      <c r="W28" s="55"/>
      <c r="X28" s="55"/>
      <c r="Y28" s="6"/>
      <c r="Z28" s="6"/>
      <c r="AA28" s="6"/>
      <c r="AB28" s="55"/>
      <c r="AC28" s="62"/>
      <c r="AD28" s="55"/>
      <c r="AE28" s="55"/>
      <c r="AF28" s="63"/>
      <c r="AG28" s="491"/>
      <c r="AH28" s="493"/>
      <c r="AI28"/>
      <c r="AJ28"/>
      <c r="AK28" s="50"/>
      <c r="AL28" s="50"/>
      <c r="AM28" s="51"/>
      <c r="AN28" s="47"/>
      <c r="AO28" s="48"/>
      <c r="AP28" s="49"/>
      <c r="AQ28" s="50"/>
      <c r="AR28" s="50"/>
      <c r="AS28" s="51"/>
      <c r="AT28" s="47"/>
      <c r="AU28" s="48"/>
      <c r="AV28" s="49"/>
      <c r="AW28" s="50"/>
      <c r="AX28" s="50"/>
      <c r="AY28" s="51"/>
      <c r="AZ28" s="47"/>
      <c r="BA28" s="48"/>
      <c r="BB28" s="48"/>
      <c r="BC28" s="50"/>
      <c r="BD28" s="50"/>
      <c r="BE28" s="51"/>
      <c r="BF28" s="47"/>
      <c r="BG28" s="48"/>
      <c r="BH28" s="49"/>
      <c r="BI28" s="48"/>
      <c r="BJ28" s="55"/>
      <c r="BK28" s="48"/>
      <c r="BL28" s="57"/>
      <c r="BM28" s="57"/>
      <c r="BN28" s="58"/>
      <c r="BO28" s="59"/>
      <c r="BP28" s="59"/>
      <c r="BQ28" s="58"/>
      <c r="BR28" s="58"/>
      <c r="BT28" s="60"/>
      <c r="BU28" s="61"/>
      <c r="BV28" s="61"/>
      <c r="BW28" s="61"/>
      <c r="CA28" s="60"/>
      <c r="CB28" s="61"/>
      <c r="CC28" s="61"/>
    </row>
    <row r="29" spans="1:83" ht="12.6" customHeight="1">
      <c r="A29" s="228"/>
      <c r="B29" s="231" t="s">
        <v>49</v>
      </c>
      <c r="C29" s="587"/>
      <c r="D29" s="587"/>
      <c r="E29" s="587"/>
      <c r="F29" s="587"/>
      <c r="G29" s="588"/>
      <c r="H29" s="1" t="s">
        <v>23</v>
      </c>
      <c r="I29" s="9"/>
      <c r="J29" s="128">
        <v>36705</v>
      </c>
      <c r="K29" s="236">
        <f>IF($J29&lt;&gt;"",IF($AG29="0-",AQ29,IF($AG29="+0",AW29,IF($AG29="+-",BC29,AK29))),"")</f>
        <v>26</v>
      </c>
      <c r="L29" s="238">
        <f>IF($J29&lt;&gt;"",IF($AG29="0-",AR29,IF($AG29="+0",AX29,IF($AG29="+-",BD29,AL29))),"")</f>
        <v>4</v>
      </c>
      <c r="M29" s="236" t="str">
        <f>IF($J29&lt;&gt;"",IF($AG29="0-",AS29,IF($AG29="+0",AY29,IF($AG29="+-",BE29,AM29))),"")</f>
        <v>半</v>
      </c>
      <c r="N29" s="10"/>
      <c r="O29" s="6"/>
      <c r="P29" s="6"/>
      <c r="Q29" s="6"/>
      <c r="R29" s="6"/>
      <c r="S29" s="6"/>
      <c r="T29" s="6"/>
      <c r="U29" s="55"/>
      <c r="V29" s="55"/>
      <c r="W29" s="55"/>
      <c r="X29" s="55"/>
      <c r="Y29" s="6"/>
      <c r="Z29" s="6"/>
      <c r="AA29" s="6"/>
      <c r="AB29" s="55"/>
      <c r="AC29" s="62"/>
      <c r="AD29" s="55"/>
      <c r="AE29" s="55"/>
      <c r="AF29" s="63"/>
      <c r="AG29" s="490" t="s">
        <v>108</v>
      </c>
      <c r="AH29" s="492" t="str">
        <f>IF(AG29&lt;&gt;"",VLOOKUP(AG29,$AI$13:$AJ$16,2),"")</f>
        <v>自が半月後</v>
      </c>
      <c r="AI29"/>
      <c r="AJ29"/>
      <c r="AK29" s="50">
        <f>IF(AO29&gt;=12,DATEDIF(BL29,BO29,"y")+1,DATEDIF(BL29,BO29,"y"))</f>
        <v>26</v>
      </c>
      <c r="AL29" s="50">
        <f>IF(AO29&gt;=12,AO29-12,AO29)</f>
        <v>5</v>
      </c>
      <c r="AM29" s="51">
        <f>IF(AP29&lt;=15,"半",0)</f>
        <v>0</v>
      </c>
      <c r="AN29" s="47">
        <f>DATEDIF(BL29,BO29,"y")</f>
        <v>26</v>
      </c>
      <c r="AO29" s="48">
        <f>IF(AP29&gt;=16,DATEDIF(BL29,BO29,"ym")+1,DATEDIF(BL29,BO29,"ym"))</f>
        <v>5</v>
      </c>
      <c r="AP29" s="49">
        <f>DATEDIF(BL29,BO29,"md")</f>
        <v>30</v>
      </c>
      <c r="AQ29" s="50">
        <f>IF(AU29&gt;=12,DATEDIF(BL29,BP29,"y")+1,DATEDIF(BL29,BP29,"y"))</f>
        <v>26</v>
      </c>
      <c r="AR29" s="50">
        <f>IF(AU29&gt;=12,AU29-12,AU29)</f>
        <v>4</v>
      </c>
      <c r="AS29" s="51" t="str">
        <f>IF(AV29&lt;=15,"半",0)</f>
        <v>半</v>
      </c>
      <c r="AT29" s="47">
        <f>DATEDIF(BL29,BP29,"y")</f>
        <v>26</v>
      </c>
      <c r="AU29" s="48">
        <f>IF(AV29&gt;=16,DATEDIF(BL29,BP29,"ym")+1,DATEDIF(BL29,BP29,"ym"))</f>
        <v>4</v>
      </c>
      <c r="AV29" s="49">
        <f>DATEDIF(BL29,BP29,"md")</f>
        <v>15</v>
      </c>
      <c r="AW29" s="50">
        <f>IF(BA29&gt;=12,DATEDIF(BM29,BO29,"y")+1,DATEDIF(BM29,BO29,"y"))</f>
        <v>26</v>
      </c>
      <c r="AX29" s="50">
        <f>IF(BA29&gt;=12,BA29-12,BA29)</f>
        <v>4</v>
      </c>
      <c r="AY29" s="51" t="str">
        <f>IF(BB29&lt;=15,"半",0)</f>
        <v>半</v>
      </c>
      <c r="AZ29" s="47">
        <f>DATEDIF(BM29,BO29,"y")</f>
        <v>26</v>
      </c>
      <c r="BA29" s="48">
        <f>IF(BB29&gt;=16,DATEDIF(BM29,BO29,"ym")+1,DATEDIF(BM29,BO29,"ym"))</f>
        <v>4</v>
      </c>
      <c r="BB29" s="48">
        <f>DATEDIF(BM29,BO29,"md")</f>
        <v>14</v>
      </c>
      <c r="BC29" s="50">
        <f>IF(BG29&gt;=12,DATEDIF(BM29,BP29,"y")+1,DATEDIF(BM29,BP29,"y"))</f>
        <v>26</v>
      </c>
      <c r="BD29" s="50">
        <f>IF(BG29&gt;=12,BG29-12,BG29)</f>
        <v>4</v>
      </c>
      <c r="BE29" s="51">
        <f>IF(BH29&lt;=15,"半",0)</f>
        <v>0</v>
      </c>
      <c r="BF29" s="47">
        <f>DATEDIF(BM29,BP29,"y")</f>
        <v>26</v>
      </c>
      <c r="BG29" s="48">
        <f>IF(BH29&gt;=16,DATEDIF(BM29,BP29,"ym")+1,DATEDIF(BM29,BP29,"ym"))</f>
        <v>4</v>
      </c>
      <c r="BH29" s="49">
        <f>DATEDIF(BM29,BP29,"md")</f>
        <v>30</v>
      </c>
      <c r="BI29" s="48"/>
      <c r="BJ29" s="55">
        <f>IF(J30="現在",$AH$6,J30)</f>
        <v>46329</v>
      </c>
      <c r="BK29" s="48">
        <v>1</v>
      </c>
      <c r="BL29" s="57">
        <f>IF(DAY(J29)&lt;=15,J29-DAY(J29)+1,J29-DAY(J29)+16)</f>
        <v>36693</v>
      </c>
      <c r="BM29" s="57">
        <f>IF(DAY(BL29)=1,BL29+15,BV29)</f>
        <v>36708</v>
      </c>
      <c r="BN29" s="58"/>
      <c r="BO29" s="139">
        <f>IF(CE29&gt;=16,CC29,IF(J30="現在",$AH$6-CE29+15,J30-CE29+15))</f>
        <v>46341</v>
      </c>
      <c r="BP29" s="59">
        <f>IF(DAY(BO29)=15,BO29-DAY(BO29),BO29-DAY(BO29)+15)</f>
        <v>46326</v>
      </c>
      <c r="BQ29" s="58"/>
      <c r="BR29" s="58"/>
      <c r="BS29" s="56">
        <f>YEAR(J29)</f>
        <v>2000</v>
      </c>
      <c r="BT29" s="60">
        <f>MONTH(J29)+1</f>
        <v>7</v>
      </c>
      <c r="BU29" s="61" t="str">
        <f>CONCATENATE(BS29,"/",BT29,"/",1)</f>
        <v>2000/7/1</v>
      </c>
      <c r="BV29" s="61">
        <f>BU29+1-1</f>
        <v>36708</v>
      </c>
      <c r="BW29" s="61">
        <f>BU29-1</f>
        <v>36707</v>
      </c>
      <c r="BX29" s="56">
        <f>DAY(BW29)</f>
        <v>30</v>
      </c>
      <c r="BY29" s="56">
        <f>DAY(J29)</f>
        <v>28</v>
      </c>
      <c r="BZ29" s="56">
        <f>YEAR(BJ29)</f>
        <v>2026</v>
      </c>
      <c r="CA29" s="60">
        <f>IF(MONTH(BJ29)=12,MONTH(BJ29)-12+1,MONTH(BJ29)+1)</f>
        <v>12</v>
      </c>
      <c r="CB29" s="61" t="str">
        <f>IF(CA29=1,CONCATENATE(BZ29+1,"/",CA29,"/",1),CONCATENATE(BZ29,"/",CA29,"/",1))</f>
        <v>2026/12/1</v>
      </c>
      <c r="CC29" s="61">
        <f>CB29-1</f>
        <v>46356</v>
      </c>
      <c r="CD29" s="56">
        <f>DAY(CC29)</f>
        <v>30</v>
      </c>
      <c r="CE29" s="56">
        <f>DAY(BJ29)</f>
        <v>3</v>
      </c>
    </row>
    <row r="30" spans="1:83" ht="12.6" customHeight="1">
      <c r="A30" s="229"/>
      <c r="B30" s="589"/>
      <c r="C30" s="589"/>
      <c r="D30" s="589"/>
      <c r="E30" s="589"/>
      <c r="F30" s="589"/>
      <c r="G30" s="590"/>
      <c r="H30" s="2" t="s">
        <v>24</v>
      </c>
      <c r="I30" s="2"/>
      <c r="J30" s="227" t="s">
        <v>83</v>
      </c>
      <c r="K30" s="237"/>
      <c r="L30" s="239"/>
      <c r="M30" s="237"/>
      <c r="N30" s="10"/>
      <c r="O30" s="6"/>
      <c r="P30" s="6"/>
      <c r="Q30" s="6"/>
      <c r="R30" s="6"/>
      <c r="S30" s="6"/>
      <c r="T30" s="6"/>
      <c r="U30" s="55"/>
      <c r="V30" s="55"/>
      <c r="W30" s="55"/>
      <c r="X30" s="55"/>
      <c r="Y30" s="6"/>
      <c r="Z30" s="6"/>
      <c r="AA30" s="6"/>
      <c r="AB30" s="55"/>
      <c r="AC30" s="62"/>
      <c r="AD30" s="55"/>
      <c r="AE30" s="55"/>
      <c r="AF30" s="63"/>
      <c r="AG30" s="491"/>
      <c r="AH30" s="493"/>
      <c r="AI30"/>
      <c r="AJ30"/>
      <c r="AK30" s="50"/>
      <c r="AL30" s="50"/>
      <c r="AM30" s="51"/>
      <c r="AN30" s="47"/>
      <c r="AO30" s="48"/>
      <c r="AP30" s="49"/>
      <c r="AQ30" s="50"/>
      <c r="AR30" s="50"/>
      <c r="AS30" s="51"/>
      <c r="AT30" s="47"/>
      <c r="AU30" s="48"/>
      <c r="AV30" s="49"/>
      <c r="AW30" s="50"/>
      <c r="AX30" s="50"/>
      <c r="AY30" s="51"/>
      <c r="AZ30" s="47"/>
      <c r="BA30" s="48"/>
      <c r="BB30" s="48"/>
      <c r="BC30" s="50"/>
      <c r="BD30" s="50"/>
      <c r="BE30" s="51"/>
      <c r="BF30" s="47"/>
      <c r="BG30" s="48"/>
      <c r="BH30" s="49"/>
      <c r="BI30" s="48"/>
      <c r="BJ30" s="55"/>
      <c r="BK30" s="48"/>
      <c r="BL30" s="57"/>
      <c r="BM30" s="57"/>
      <c r="BN30" s="58"/>
      <c r="BO30" s="59"/>
      <c r="BP30" s="59"/>
      <c r="BQ30" s="58"/>
      <c r="BR30" s="58"/>
      <c r="BT30" s="60"/>
      <c r="BU30" s="61"/>
      <c r="BV30" s="61"/>
      <c r="BW30" s="61"/>
      <c r="CA30" s="60"/>
      <c r="CB30" s="61"/>
      <c r="CC30" s="61"/>
    </row>
    <row r="31" spans="1:83" ht="12.6" customHeight="1">
      <c r="A31" s="228"/>
      <c r="B31" s="378" t="s">
        <v>44</v>
      </c>
      <c r="C31" s="461"/>
      <c r="D31" s="461"/>
      <c r="E31" s="461"/>
      <c r="F31" s="461"/>
      <c r="G31" s="462"/>
      <c r="H31" s="9" t="s">
        <v>23</v>
      </c>
      <c r="I31" s="9"/>
      <c r="J31" s="128">
        <v>33033</v>
      </c>
      <c r="K31" s="236">
        <f>IF($J31&lt;&gt;"",IF($AG31="0-",AQ31,IF($AG31="+0",AW31,IF($AG31="+-",BC31,AK31))),"")</f>
        <v>2</v>
      </c>
      <c r="L31" s="238">
        <f>IF($J31&lt;&gt;"",IF($AG31="0-",AR31,IF($AG31="+0",AX31,IF($AG31="+-",BD31,AL31))),"")</f>
        <v>0</v>
      </c>
      <c r="M31" s="236">
        <f>IF($J31&lt;&gt;"",IF($AG31="0-",AS31,IF($AG31="+0",AY31,IF($AG31="+-",BE31,AM31))),"")</f>
        <v>0</v>
      </c>
      <c r="N31" s="10"/>
      <c r="O31" s="6"/>
      <c r="P31" s="6"/>
      <c r="Q31" s="6"/>
      <c r="R31" s="6"/>
      <c r="S31" s="6"/>
      <c r="T31" s="6"/>
      <c r="U31" s="55"/>
      <c r="V31" s="55"/>
      <c r="W31" s="55"/>
      <c r="X31" s="55"/>
      <c r="Y31" s="6"/>
      <c r="Z31" s="6"/>
      <c r="AA31" s="6"/>
      <c r="AB31" s="55"/>
      <c r="AC31" s="62"/>
      <c r="AD31" s="55"/>
      <c r="AE31" s="55"/>
      <c r="AF31" s="63"/>
      <c r="AG31" s="490" t="s">
        <v>52</v>
      </c>
      <c r="AH31" s="492" t="str">
        <f>IF(AG31&lt;&gt;"",VLOOKUP(AG31,$AI$13:$AJ$16,2),"")</f>
        <v>至が半月前</v>
      </c>
      <c r="AI31"/>
      <c r="AJ31"/>
      <c r="AK31" s="50">
        <f>IF(AO31&gt;=12,DATEDIF(BL31,BO31,"y")+1,DATEDIF(BL31,BO31,"y"))</f>
        <v>2</v>
      </c>
      <c r="AL31" s="50">
        <f>IF(AO31&gt;=12,AO31-12,AO31)</f>
        <v>0</v>
      </c>
      <c r="AM31" s="51" t="str">
        <f>IF(AP31&lt;=15,"半",0)</f>
        <v>半</v>
      </c>
      <c r="AN31" s="47">
        <f>DATEDIF(BL31,BO31,"y")</f>
        <v>2</v>
      </c>
      <c r="AO31" s="48">
        <f>IF(AP31&gt;=16,DATEDIF(BL31,BO31,"ym")+1,DATEDIF(BL31,BO31,"ym"))</f>
        <v>0</v>
      </c>
      <c r="AP31" s="49">
        <f>DATEDIF(BL31,BO31,"md")</f>
        <v>14</v>
      </c>
      <c r="AQ31" s="50">
        <f>IF(AU31&gt;=12,DATEDIF(BL31,BP31,"y")+1,DATEDIF(BL31,BP31,"y"))</f>
        <v>2</v>
      </c>
      <c r="AR31" s="50">
        <f>IF(AU31&gt;=12,AU31-12,AU31)</f>
        <v>0</v>
      </c>
      <c r="AS31" s="51">
        <f>IF(AV31&lt;=15,"半",0)</f>
        <v>0</v>
      </c>
      <c r="AT31" s="47">
        <f>DATEDIF(BL31,BP31,"y")</f>
        <v>1</v>
      </c>
      <c r="AU31" s="48">
        <f>IF(AV31&gt;=16,DATEDIF(BL31,BP31,"ym")+1,DATEDIF(BL31,BP31,"ym"))</f>
        <v>12</v>
      </c>
      <c r="AV31" s="49">
        <f>DATEDIF(BL31,BP31,"md")</f>
        <v>30</v>
      </c>
      <c r="AW31" s="50">
        <f>IF(BA31&gt;=12,DATEDIF(BM31,BO31,"y")+1,DATEDIF(BM31,BO31,"y"))</f>
        <v>2</v>
      </c>
      <c r="AX31" s="50">
        <f>IF(BA31&gt;=12,BA31-12,BA31)</f>
        <v>0</v>
      </c>
      <c r="AY31" s="51">
        <f>IF(BB31&lt;=15,"半",0)</f>
        <v>0</v>
      </c>
      <c r="AZ31" s="47">
        <f>DATEDIF(BM31,BO31,"y")</f>
        <v>1</v>
      </c>
      <c r="BA31" s="48">
        <f>IF(BB31&gt;=16,DATEDIF(BM31,BO31,"ym")+1,DATEDIF(BM31,BO31,"ym"))</f>
        <v>12</v>
      </c>
      <c r="BB31" s="48">
        <f>DATEDIF(BM31,BO31,"md")</f>
        <v>30</v>
      </c>
      <c r="BC31" s="50">
        <f>IF(BG31&gt;=12,DATEDIF(BM31,BP31,"y")+1,DATEDIF(BM31,BP31,"y"))</f>
        <v>1</v>
      </c>
      <c r="BD31" s="50">
        <f>IF(BG31&gt;=12,BG31-12,BG31)</f>
        <v>11</v>
      </c>
      <c r="BE31" s="51" t="str">
        <f>IF(BH31&lt;=15,"半",0)</f>
        <v>半</v>
      </c>
      <c r="BF31" s="47">
        <f>DATEDIF(BM31,BP31,"y")</f>
        <v>1</v>
      </c>
      <c r="BG31" s="48">
        <f>IF(BH31&gt;=16,DATEDIF(BM31,BP31,"ym")+1,DATEDIF(BM31,BP31,"ym"))</f>
        <v>11</v>
      </c>
      <c r="BH31" s="49">
        <f>DATEDIF(BM31,BP31,"md")</f>
        <v>15</v>
      </c>
      <c r="BI31" s="48"/>
      <c r="BJ31" s="55">
        <f>IF(J32="現在",$AH$6,J32)</f>
        <v>33763</v>
      </c>
      <c r="BK31" s="48">
        <v>2</v>
      </c>
      <c r="BL31" s="57">
        <f>IF(DAY(J31)&lt;=15,J31-DAY(J31)+1,J31-DAY(J31)+16)</f>
        <v>33025</v>
      </c>
      <c r="BM31" s="57">
        <f>IF(DAY(BL31)=1,BL31+15,BV31)</f>
        <v>33040</v>
      </c>
      <c r="BN31" s="58"/>
      <c r="BO31" s="139">
        <f>IF(CE31&gt;=16,CC31,IF(J32="現在",$AH$6-CE31+15,J32-CE31+15))</f>
        <v>33770</v>
      </c>
      <c r="BP31" s="59">
        <f>IF(DAY(BO31)=15,BO31-DAY(BO31),BO31-DAY(BO31)+15)</f>
        <v>33755</v>
      </c>
      <c r="BQ31" s="58"/>
      <c r="BR31" s="58"/>
      <c r="BS31" s="56">
        <f>YEAR(J31)</f>
        <v>1990</v>
      </c>
      <c r="BT31" s="60">
        <f>MONTH(J31)+1</f>
        <v>7</v>
      </c>
      <c r="BU31" s="61" t="str">
        <f>CONCATENATE(BS31,"/",BT31,"/",1)</f>
        <v>1990/7/1</v>
      </c>
      <c r="BV31" s="61">
        <f>BU31+1-1</f>
        <v>33055</v>
      </c>
      <c r="BW31" s="61">
        <f>BU31-1</f>
        <v>33054</v>
      </c>
      <c r="BX31" s="56">
        <f>DAY(BW31)</f>
        <v>30</v>
      </c>
      <c r="BY31" s="56">
        <f>DAY(J31)</f>
        <v>9</v>
      </c>
      <c r="BZ31" s="56">
        <f>YEAR(BJ31)</f>
        <v>1992</v>
      </c>
      <c r="CA31" s="60">
        <f>IF(MONTH(BJ31)=12,MONTH(BJ31)-12+1,MONTH(BJ31)+1)</f>
        <v>7</v>
      </c>
      <c r="CB31" s="61" t="str">
        <f>IF(CA31=1,CONCATENATE(BZ31+1,"/",CA31,"/",1),CONCATENATE(BZ31,"/",CA31,"/",1))</f>
        <v>1992/7/1</v>
      </c>
      <c r="CC31" s="61">
        <f>CB31-1</f>
        <v>33785</v>
      </c>
      <c r="CD31" s="56">
        <f>DAY(CC31)</f>
        <v>30</v>
      </c>
      <c r="CE31" s="56">
        <f>DAY(BJ31)</f>
        <v>8</v>
      </c>
    </row>
    <row r="32" spans="1:83" ht="12.6" customHeight="1">
      <c r="A32" s="229"/>
      <c r="B32" s="463"/>
      <c r="C32" s="464"/>
      <c r="D32" s="464"/>
      <c r="E32" s="464"/>
      <c r="F32" s="464"/>
      <c r="G32" s="465"/>
      <c r="H32" s="2" t="s">
        <v>24</v>
      </c>
      <c r="I32" s="2"/>
      <c r="J32" s="127">
        <v>33763</v>
      </c>
      <c r="K32" s="237"/>
      <c r="L32" s="239"/>
      <c r="M32" s="237"/>
      <c r="N32" s="10"/>
      <c r="O32" s="6"/>
      <c r="P32" s="6"/>
      <c r="Q32" s="6"/>
      <c r="R32" s="6"/>
      <c r="S32" s="6"/>
      <c r="T32" s="6"/>
      <c r="U32" s="55"/>
      <c r="V32" s="55"/>
      <c r="W32" s="55"/>
      <c r="X32" s="55"/>
      <c r="Y32" s="6"/>
      <c r="Z32" s="6"/>
      <c r="AA32" s="6"/>
      <c r="AB32" s="55"/>
      <c r="AC32" s="62"/>
      <c r="AD32" s="55"/>
      <c r="AE32" s="55"/>
      <c r="AF32" s="63"/>
      <c r="AG32" s="491"/>
      <c r="AH32" s="493"/>
      <c r="AI32"/>
      <c r="AJ32"/>
      <c r="AK32" s="50"/>
      <c r="AL32" s="50"/>
      <c r="AM32" s="51"/>
      <c r="AN32" s="47"/>
      <c r="AO32" s="48"/>
      <c r="AP32" s="49"/>
      <c r="AQ32" s="50"/>
      <c r="AR32" s="50"/>
      <c r="AS32" s="51"/>
      <c r="AT32" s="47"/>
      <c r="AU32" s="48"/>
      <c r="AV32" s="49"/>
      <c r="AW32" s="50"/>
      <c r="AX32" s="50"/>
      <c r="AY32" s="51"/>
      <c r="AZ32" s="47"/>
      <c r="BA32" s="48"/>
      <c r="BB32" s="48"/>
      <c r="BC32" s="50"/>
      <c r="BD32" s="50"/>
      <c r="BE32" s="51"/>
      <c r="BF32" s="47"/>
      <c r="BG32" s="48"/>
      <c r="BH32" s="49"/>
      <c r="BI32" s="48"/>
      <c r="BJ32" s="55"/>
      <c r="BK32" s="48"/>
      <c r="BL32" s="57"/>
      <c r="BM32" s="57"/>
      <c r="BN32" s="58"/>
      <c r="BO32" s="59"/>
      <c r="BP32" s="59"/>
      <c r="BQ32" s="58"/>
      <c r="BR32" s="58"/>
      <c r="BT32" s="60"/>
      <c r="BU32" s="61"/>
      <c r="BV32" s="61"/>
      <c r="BW32" s="61"/>
      <c r="CA32" s="60"/>
      <c r="CB32" s="61"/>
      <c r="CC32" s="61"/>
    </row>
    <row r="33" spans="1:124" ht="12.6" customHeight="1">
      <c r="A33" s="228"/>
      <c r="B33" s="378" t="s">
        <v>76</v>
      </c>
      <c r="C33" s="461"/>
      <c r="D33" s="461"/>
      <c r="E33" s="461"/>
      <c r="F33" s="461"/>
      <c r="G33" s="462"/>
      <c r="H33" s="9" t="s">
        <v>23</v>
      </c>
      <c r="I33" s="9"/>
      <c r="J33" s="128">
        <v>33764</v>
      </c>
      <c r="K33" s="236">
        <f>IF($J33&lt;&gt;"",IF($AG33="0-",AQ33,IF($AG33="+0",AW33,IF($AG33="+-",BC33,AK33))),"")</f>
        <v>4</v>
      </c>
      <c r="L33" s="238">
        <f>IF($J33&lt;&gt;"",IF($AG33="0-",AR33,IF($AG33="+0",AX33,IF($AG33="+-",BD33,AL33))),"")</f>
        <v>0</v>
      </c>
      <c r="M33" s="236">
        <f>IF($J33&lt;&gt;"",IF($AG33="0-",AS33,IF($AG33="+0",AY33,IF($AG33="+-",BE33,AM33))),"")</f>
        <v>0</v>
      </c>
      <c r="N33" s="10"/>
      <c r="O33" s="6"/>
      <c r="P33" s="6"/>
      <c r="Q33" s="6"/>
      <c r="R33" s="6"/>
      <c r="S33" s="6"/>
      <c r="T33" s="6"/>
      <c r="U33" s="55"/>
      <c r="V33" s="55"/>
      <c r="W33" s="55"/>
      <c r="X33" s="55"/>
      <c r="Y33" s="6"/>
      <c r="Z33" s="6"/>
      <c r="AA33" s="6"/>
      <c r="AB33" s="55"/>
      <c r="AC33" s="62"/>
      <c r="AD33" s="55"/>
      <c r="AE33" s="55"/>
      <c r="AF33" s="63"/>
      <c r="AG33" s="490"/>
      <c r="AH33" s="492" t="str">
        <f>IF(AG33&lt;&gt;"",VLOOKUP(AG33,$AI$13:$AJ$16,2),"")</f>
        <v/>
      </c>
      <c r="AI33"/>
      <c r="AJ33"/>
      <c r="AK33" s="50">
        <f>IF(AO33&gt;=12,DATEDIF(BL33,BO33,"y")+1,DATEDIF(BL33,BO33,"y"))</f>
        <v>4</v>
      </c>
      <c r="AL33" s="50">
        <f>IF(AO33&gt;=12,AO33-12,AO33)</f>
        <v>0</v>
      </c>
      <c r="AM33" s="51">
        <f>IF(AP33&lt;=15,"半",0)</f>
        <v>0</v>
      </c>
      <c r="AN33" s="68">
        <f>DATEDIF(BL33,BO33,"y")</f>
        <v>3</v>
      </c>
      <c r="AO33" s="69">
        <f>IF(AP33&gt;=16,DATEDIF(BL33,BO33,"ym")+1,DATEDIF(BL33,BO33,"ym"))</f>
        <v>12</v>
      </c>
      <c r="AP33" s="70">
        <f>DATEDIF(BL33,BO33,"md")</f>
        <v>30</v>
      </c>
      <c r="AQ33" s="50">
        <f>IF(AU33&gt;=12,DATEDIF(BL33,BP33,"y")+1,DATEDIF(BL33,BP33,"y"))</f>
        <v>3</v>
      </c>
      <c r="AR33" s="50">
        <f>IF(AU33&gt;=12,AU33-12,AU33)</f>
        <v>11</v>
      </c>
      <c r="AS33" s="51" t="str">
        <f>IF(AV33&lt;=15,"半",0)</f>
        <v>半</v>
      </c>
      <c r="AT33" s="68">
        <f>DATEDIF(BL33,BP33,"y")</f>
        <v>3</v>
      </c>
      <c r="AU33" s="69">
        <f>IF(AV33&gt;=16,DATEDIF(BL33,BP33,"ym")+1,DATEDIF(BL33,BP33,"ym"))</f>
        <v>11</v>
      </c>
      <c r="AV33" s="70">
        <f>DATEDIF(BL33,BP33,"md")</f>
        <v>14</v>
      </c>
      <c r="AW33" s="50">
        <f>IF(BA33&gt;=12,DATEDIF(BM33,BO33,"y")+1,DATEDIF(BM33,BO33,"y"))</f>
        <v>3</v>
      </c>
      <c r="AX33" s="50">
        <f>IF(BA33&gt;=12,BA33-12,BA33)</f>
        <v>11</v>
      </c>
      <c r="AY33" s="51" t="str">
        <f>IF(BB33&lt;=15,"半",0)</f>
        <v>半</v>
      </c>
      <c r="AZ33" s="68">
        <f>DATEDIF(BM33,BO33,"y")</f>
        <v>3</v>
      </c>
      <c r="BA33" s="69">
        <f>IF(BB33&gt;=16,DATEDIF(BM33,BO33,"ym")+1,DATEDIF(BM33,BO33,"ym"))</f>
        <v>11</v>
      </c>
      <c r="BB33" s="69">
        <f>DATEDIF(BM33,BO33,"md")</f>
        <v>15</v>
      </c>
      <c r="BC33" s="50">
        <f>IF(BG33&gt;=12,DATEDIF(BM33,BP33,"y")+1,DATEDIF(BM33,BP33,"y"))</f>
        <v>3</v>
      </c>
      <c r="BD33" s="50">
        <f>IF(BG33&gt;=12,BG33-12,BG33)</f>
        <v>11</v>
      </c>
      <c r="BE33" s="51">
        <f>IF(BH33&lt;=15,"半",0)</f>
        <v>0</v>
      </c>
      <c r="BF33" s="68">
        <f>DATEDIF(BM33,BP33,"y")</f>
        <v>3</v>
      </c>
      <c r="BG33" s="69">
        <f>IF(BH33&gt;=16,DATEDIF(BM33,BP33,"ym")+1,DATEDIF(BM33,BP33,"ym"))</f>
        <v>11</v>
      </c>
      <c r="BH33" s="70">
        <f>DATEDIF(BM33,BP33,"md")</f>
        <v>29</v>
      </c>
      <c r="BI33" s="48"/>
      <c r="BJ33" s="55">
        <f>IF(J34="現在",$AH$6,J34)</f>
        <v>35211</v>
      </c>
      <c r="BK33" s="48">
        <v>0</v>
      </c>
      <c r="BL33" s="57">
        <f>IF(DAY(J33)&lt;=15,J33-DAY(J33)+1,J33-DAY(J33)+16)</f>
        <v>33756</v>
      </c>
      <c r="BM33" s="57">
        <f>IF(DAY(BL33)=1,BL33+15,BV33)</f>
        <v>33771</v>
      </c>
      <c r="BN33" s="58"/>
      <c r="BO33" s="139">
        <f>IF(CE33&gt;=16,CC33,IF(J34="現在",$AH$6-CE33+15,J34-CE33+15))</f>
        <v>35216</v>
      </c>
      <c r="BP33" s="59">
        <f>IF(DAY(BO33)=15,BO33-DAY(BO33),BO33-DAY(BO33)+15)</f>
        <v>35200</v>
      </c>
      <c r="BQ33" s="58"/>
      <c r="BR33" s="58"/>
      <c r="BS33" s="56">
        <f>YEAR(J33)</f>
        <v>1992</v>
      </c>
      <c r="BT33" s="60">
        <f>MONTH(J33)+1</f>
        <v>7</v>
      </c>
      <c r="BU33" s="61" t="str">
        <f>CONCATENATE(BS33,"/",BT33,"/",1)</f>
        <v>1992/7/1</v>
      </c>
      <c r="BV33" s="61">
        <f>BU33+1-1</f>
        <v>33786</v>
      </c>
      <c r="BW33" s="61">
        <f>BU33-1</f>
        <v>33785</v>
      </c>
      <c r="BX33" s="56">
        <f>DAY(BW33)</f>
        <v>30</v>
      </c>
      <c r="BY33" s="56">
        <f>DAY(J33)</f>
        <v>9</v>
      </c>
      <c r="BZ33" s="56">
        <f>YEAR(BJ33)</f>
        <v>1996</v>
      </c>
      <c r="CA33" s="60">
        <f>IF(MONTH(BJ33)=12,MONTH(BJ33)-12+1,MONTH(BJ33)+1)</f>
        <v>6</v>
      </c>
      <c r="CB33" s="61" t="str">
        <f>IF(CA33=1,CONCATENATE(BZ33+1,"/",CA33,"/",1),CONCATENATE(BZ33,"/",CA33,"/",1))</f>
        <v>1996/6/1</v>
      </c>
      <c r="CC33" s="61">
        <f>CB33-1</f>
        <v>35216</v>
      </c>
      <c r="CD33" s="56">
        <f>DAY(CC33)</f>
        <v>31</v>
      </c>
      <c r="CE33" s="56">
        <f>DAY(BJ33)</f>
        <v>26</v>
      </c>
    </row>
    <row r="34" spans="1:124" ht="12.6" customHeight="1">
      <c r="A34" s="229"/>
      <c r="B34" s="463"/>
      <c r="C34" s="464"/>
      <c r="D34" s="464"/>
      <c r="E34" s="464"/>
      <c r="F34" s="464"/>
      <c r="G34" s="465"/>
      <c r="H34" s="2" t="s">
        <v>24</v>
      </c>
      <c r="I34" s="2"/>
      <c r="J34" s="127">
        <v>35211</v>
      </c>
      <c r="K34" s="237"/>
      <c r="L34" s="239"/>
      <c r="M34" s="237"/>
      <c r="N34" s="10"/>
      <c r="O34" s="6"/>
      <c r="P34" s="6"/>
      <c r="Q34" s="6"/>
      <c r="R34" s="6"/>
      <c r="S34" s="6"/>
      <c r="T34" s="6"/>
      <c r="U34" s="55"/>
      <c r="V34" s="55"/>
      <c r="W34" s="55"/>
      <c r="X34" s="55"/>
      <c r="Y34" s="6"/>
      <c r="Z34" s="6"/>
      <c r="AA34" s="6"/>
      <c r="AB34" s="55"/>
      <c r="AC34" s="62"/>
      <c r="AD34" s="55"/>
      <c r="AE34" s="55"/>
      <c r="AF34" s="63"/>
      <c r="AG34" s="491"/>
      <c r="AH34" s="493"/>
      <c r="AI34"/>
      <c r="AJ34"/>
      <c r="AK34" s="50"/>
      <c r="AL34" s="50"/>
      <c r="AM34" s="51"/>
      <c r="AN34" s="47"/>
      <c r="AO34" s="48"/>
      <c r="AP34" s="49"/>
      <c r="AQ34" s="50"/>
      <c r="AR34" s="50"/>
      <c r="AS34" s="51"/>
      <c r="AT34" s="47"/>
      <c r="AU34" s="48"/>
      <c r="AV34" s="49"/>
      <c r="AW34" s="50"/>
      <c r="AX34" s="50"/>
      <c r="AY34" s="51"/>
      <c r="AZ34" s="47"/>
      <c r="BA34" s="48"/>
      <c r="BB34" s="48"/>
      <c r="BC34" s="50"/>
      <c r="BD34" s="50"/>
      <c r="BE34" s="51"/>
      <c r="BF34" s="47"/>
      <c r="BG34" s="48"/>
      <c r="BH34" s="49"/>
      <c r="BI34" s="48"/>
      <c r="BJ34" s="55"/>
      <c r="BK34" s="48"/>
      <c r="BL34" s="57"/>
      <c r="BM34" s="57"/>
      <c r="BN34" s="58"/>
      <c r="BO34" s="59"/>
      <c r="BP34" s="59"/>
      <c r="BQ34" s="58"/>
      <c r="BR34" s="58"/>
      <c r="BT34" s="60"/>
      <c r="BU34" s="61"/>
      <c r="BV34" s="61"/>
      <c r="BW34" s="61"/>
      <c r="CA34" s="60"/>
      <c r="CB34" s="61"/>
      <c r="CC34" s="61"/>
    </row>
    <row r="35" spans="1:124" ht="12.6" customHeight="1">
      <c r="A35" s="228"/>
      <c r="B35" s="378" t="s">
        <v>75</v>
      </c>
      <c r="C35" s="461"/>
      <c r="D35" s="461"/>
      <c r="E35" s="461"/>
      <c r="F35" s="461"/>
      <c r="G35" s="462"/>
      <c r="H35" s="9" t="s">
        <v>23</v>
      </c>
      <c r="I35" s="9"/>
      <c r="J35" s="128">
        <v>35212</v>
      </c>
      <c r="K35" s="236">
        <f>IF($J35&lt;&gt;"",IF($AG35="0-",AQ35,IF($AG35="+0",AW35,IF($AG35="+-",BC35,AK35))),"")</f>
        <v>4</v>
      </c>
      <c r="L35" s="238">
        <f>IF($J35&lt;&gt;"",IF($AG35="0-",AR35,IF($AG35="+0",AX35,IF($AG35="+-",BD35,AL35))),"")</f>
        <v>0</v>
      </c>
      <c r="M35" s="236">
        <f>IF($J35&lt;&gt;"",IF($AG35="0-",AS35,IF($AG35="+0",AY35,IF($AG35="+-",BE35,AM35))),"")</f>
        <v>0</v>
      </c>
      <c r="N35" s="10"/>
      <c r="O35" s="6"/>
      <c r="P35" s="6"/>
      <c r="Q35" s="6"/>
      <c r="R35" s="6"/>
      <c r="S35" s="6"/>
      <c r="T35" s="6"/>
      <c r="U35" s="55"/>
      <c r="V35" s="55"/>
      <c r="W35" s="55"/>
      <c r="X35" s="55"/>
      <c r="Y35" s="6"/>
      <c r="Z35" s="6"/>
      <c r="AA35" s="6"/>
      <c r="AB35" s="55"/>
      <c r="AC35" s="62"/>
      <c r="AD35" s="55"/>
      <c r="AE35" s="55"/>
      <c r="AF35" s="63"/>
      <c r="AG35" s="490" t="s">
        <v>108</v>
      </c>
      <c r="AH35" s="492" t="str">
        <f>IF(AG35&lt;&gt;"",VLOOKUP(AG35,$AI$13:$AJ$16,2),"")</f>
        <v>自が半月後</v>
      </c>
      <c r="AI35"/>
      <c r="AJ35"/>
      <c r="AK35" s="50">
        <f>IF(AO35&gt;=12,DATEDIF(BL35,BO35,"y")+1,DATEDIF(BL35,BO35,"y"))</f>
        <v>4</v>
      </c>
      <c r="AL35" s="50">
        <f>IF(AO35&gt;=12,AO35-12,AO35)</f>
        <v>0</v>
      </c>
      <c r="AM35" s="51" t="str">
        <f>IF(AP35&lt;=15,"半",0)</f>
        <v>半</v>
      </c>
      <c r="AN35" s="47">
        <f>DATEDIF(BL35,BO35,"y")</f>
        <v>4</v>
      </c>
      <c r="AO35" s="48">
        <f>IF(AP35&gt;=16,DATEDIF(BL35,BO35,"ym")+1,DATEDIF(BL35,BO35,"ym"))</f>
        <v>0</v>
      </c>
      <c r="AP35" s="49">
        <f>DATEDIF(BL35,BO35,"md")</f>
        <v>15</v>
      </c>
      <c r="AQ35" s="50">
        <f>IF(AU35&gt;=12,DATEDIF(BL35,BP35,"y")+1,DATEDIF(BL35,BP35,"y"))</f>
        <v>4</v>
      </c>
      <c r="AR35" s="50">
        <f>IF(AU35&gt;=12,AU35-12,AU35)</f>
        <v>0</v>
      </c>
      <c r="AS35" s="51">
        <f>IF(AV35&lt;=15,"半",0)</f>
        <v>0</v>
      </c>
      <c r="AT35" s="47">
        <f>DATEDIF(BL35,BP35,"y")</f>
        <v>3</v>
      </c>
      <c r="AU35" s="48">
        <f>IF(AV35&gt;=16,DATEDIF(BL35,BP35,"ym")+1,DATEDIF(BL35,BP35,"ym"))</f>
        <v>12</v>
      </c>
      <c r="AV35" s="49">
        <f>DATEDIF(BL35,BP35,"md")</f>
        <v>29</v>
      </c>
      <c r="AW35" s="50">
        <f>IF(BA35&gt;=12,DATEDIF(BM35,BO35,"y")+1,DATEDIF(BM35,BO35,"y"))</f>
        <v>4</v>
      </c>
      <c r="AX35" s="50">
        <f>IF(BA35&gt;=12,BA35-12,BA35)</f>
        <v>0</v>
      </c>
      <c r="AY35" s="51">
        <f>IF(BB35&lt;=15,"半",0)</f>
        <v>0</v>
      </c>
      <c r="AZ35" s="47">
        <f>DATEDIF(BM35,BO35,"y")</f>
        <v>3</v>
      </c>
      <c r="BA35" s="48">
        <f>IF(BB35&gt;=16,DATEDIF(BM35,BO35,"ym")+1,DATEDIF(BM35,BO35,"ym"))</f>
        <v>12</v>
      </c>
      <c r="BB35" s="48">
        <f>DATEDIF(BM35,BO35,"md")</f>
        <v>30</v>
      </c>
      <c r="BC35" s="50">
        <f>IF(BG35&gt;=12,DATEDIF(BM35,BP35,"y")+1,DATEDIF(BM35,BP35,"y"))</f>
        <v>3</v>
      </c>
      <c r="BD35" s="50">
        <f>IF(BG35&gt;=12,BG35-12,BG35)</f>
        <v>11</v>
      </c>
      <c r="BE35" s="51" t="str">
        <f>IF(BH35&lt;=15,"半",0)</f>
        <v>半</v>
      </c>
      <c r="BF35" s="47">
        <f>DATEDIF(BM35,BP35,"y")</f>
        <v>3</v>
      </c>
      <c r="BG35" s="48">
        <f>IF(BH35&gt;=16,DATEDIF(BM35,BP35,"ym")+1,DATEDIF(BM35,BP35,"ym"))</f>
        <v>11</v>
      </c>
      <c r="BH35" s="49">
        <f>DATEDIF(BM35,BP35,"md")</f>
        <v>14</v>
      </c>
      <c r="BI35" s="48"/>
      <c r="BJ35" s="55">
        <f>IF(J36="現在",$AH$6,J36)</f>
        <v>36676</v>
      </c>
      <c r="BK35" s="48">
        <v>1</v>
      </c>
      <c r="BL35" s="57">
        <f>IF(DAY(J35)&lt;=15,J35-DAY(J35)+1,J35-DAY(J35)+16)</f>
        <v>35201</v>
      </c>
      <c r="BM35" s="57">
        <f>IF(DAY(BL35)=1,BL35+15,BV35)</f>
        <v>35217</v>
      </c>
      <c r="BN35" s="58"/>
      <c r="BO35" s="139">
        <f>IF(CE35&gt;=16,CC35,IF(J36="現在",$AH$6-CE35+15,J36-CE35+15))</f>
        <v>36677</v>
      </c>
      <c r="BP35" s="59">
        <f>IF(DAY(BO35)=15,BO35-DAY(BO35),BO35-DAY(BO35)+15)</f>
        <v>36661</v>
      </c>
      <c r="BQ35" s="58"/>
      <c r="BR35" s="58"/>
      <c r="BS35" s="56">
        <f>YEAR(J35)</f>
        <v>1996</v>
      </c>
      <c r="BT35" s="60">
        <f>MONTH(J35)+1</f>
        <v>6</v>
      </c>
      <c r="BU35" s="61" t="str">
        <f>CONCATENATE(BS35,"/",BT35,"/",1)</f>
        <v>1996/6/1</v>
      </c>
      <c r="BV35" s="61">
        <f>BU35+1-1</f>
        <v>35217</v>
      </c>
      <c r="BW35" s="61">
        <f>BU35-1</f>
        <v>35216</v>
      </c>
      <c r="BX35" s="56">
        <f>DAY(BW35)</f>
        <v>31</v>
      </c>
      <c r="BY35" s="56">
        <f>DAY(J35)</f>
        <v>27</v>
      </c>
      <c r="BZ35" s="56">
        <f>YEAR(BJ35)</f>
        <v>2000</v>
      </c>
      <c r="CA35" s="60">
        <f>IF(MONTH(BJ35)=12,MONTH(BJ35)-12+1,MONTH(BJ35)+1)</f>
        <v>6</v>
      </c>
      <c r="CB35" s="61" t="str">
        <f>IF(CA35=1,CONCATENATE(BZ35+1,"/",CA35,"/",1),CONCATENATE(BZ35,"/",CA35,"/",1))</f>
        <v>2000/6/1</v>
      </c>
      <c r="CC35" s="61">
        <f>CB35-1</f>
        <v>36677</v>
      </c>
      <c r="CD35" s="56">
        <f>DAY(CC35)</f>
        <v>31</v>
      </c>
      <c r="CE35" s="56">
        <f>DAY(BJ35)</f>
        <v>30</v>
      </c>
    </row>
    <row r="36" spans="1:124" ht="12.6" customHeight="1">
      <c r="A36" s="229"/>
      <c r="B36" s="463"/>
      <c r="C36" s="464"/>
      <c r="D36" s="464"/>
      <c r="E36" s="464"/>
      <c r="F36" s="464"/>
      <c r="G36" s="465"/>
      <c r="H36" s="2" t="s">
        <v>24</v>
      </c>
      <c r="I36" s="2"/>
      <c r="J36" s="127">
        <v>36676</v>
      </c>
      <c r="K36" s="237"/>
      <c r="L36" s="239"/>
      <c r="M36" s="237"/>
      <c r="N36" s="41"/>
      <c r="O36" s="71"/>
      <c r="P36" s="71"/>
      <c r="Q36" s="71"/>
      <c r="R36" s="71"/>
      <c r="S36" s="71"/>
      <c r="T36" s="71"/>
      <c r="U36" s="72"/>
      <c r="V36" s="72"/>
      <c r="W36" s="72"/>
      <c r="X36" s="72"/>
      <c r="Y36" s="71"/>
      <c r="Z36" s="71"/>
      <c r="AA36" s="71"/>
      <c r="AB36" s="72"/>
      <c r="AC36" s="73"/>
      <c r="AD36" s="72"/>
      <c r="AE36" s="72"/>
      <c r="AF36" s="63"/>
      <c r="AG36" s="491"/>
      <c r="AH36" s="493"/>
      <c r="AI36"/>
      <c r="AJ36"/>
      <c r="AK36" s="50"/>
      <c r="AL36" s="50"/>
      <c r="AM36" s="51"/>
      <c r="AN36" s="47"/>
      <c r="AO36" s="48"/>
      <c r="AP36" s="49"/>
      <c r="AQ36" s="50"/>
      <c r="AR36" s="50"/>
      <c r="AS36" s="51"/>
      <c r="AT36" s="47"/>
      <c r="AU36" s="48"/>
      <c r="AV36" s="49"/>
      <c r="AW36" s="50"/>
      <c r="AX36" s="50"/>
      <c r="AY36" s="51"/>
      <c r="AZ36" s="47"/>
      <c r="BA36" s="48"/>
      <c r="BB36" s="48"/>
      <c r="BC36" s="50"/>
      <c r="BD36" s="50"/>
      <c r="BE36" s="51"/>
      <c r="BF36" s="47"/>
      <c r="BG36" s="48"/>
      <c r="BH36" s="49"/>
      <c r="BI36" s="48"/>
      <c r="BJ36" s="55"/>
      <c r="BK36" s="48"/>
      <c r="BL36" s="57"/>
      <c r="BM36" s="57"/>
      <c r="BN36" s="58"/>
      <c r="BO36" s="59"/>
      <c r="BP36" s="59"/>
      <c r="BQ36" s="58"/>
      <c r="BR36" s="58"/>
      <c r="BT36" s="60"/>
      <c r="BU36" s="61"/>
      <c r="BV36" s="61"/>
      <c r="BW36" s="61"/>
      <c r="CA36" s="60"/>
      <c r="CB36" s="61"/>
      <c r="CC36" s="61"/>
    </row>
    <row r="37" spans="1:124" ht="12.6" customHeight="1">
      <c r="A37" s="228"/>
      <c r="B37" s="378" t="s">
        <v>45</v>
      </c>
      <c r="C37" s="461"/>
      <c r="D37" s="461"/>
      <c r="E37" s="461"/>
      <c r="F37" s="461"/>
      <c r="G37" s="462"/>
      <c r="H37" s="9" t="s">
        <v>23</v>
      </c>
      <c r="I37" s="9"/>
      <c r="J37" s="128">
        <v>33813</v>
      </c>
      <c r="K37" s="472">
        <f>IF($J37&lt;&gt;"",IF($AG37="0-",AQ37,IF($AG37="+0",AW37,IF($AG37="+-",BC37,AK37))),"")</f>
        <v>3</v>
      </c>
      <c r="L37" s="238">
        <f>IF($J37&lt;&gt;"",IF($AG37="0-",AR37,IF($AG37="+0",AX37,IF($AG37="+-",BD37,AL37))),"")</f>
        <v>10</v>
      </c>
      <c r="M37" s="240">
        <f>IF($J37&lt;&gt;"",IF($AG37="0-",AS37,IF($AG37="+0",AY37,IF($AG37="+-",BE37,AM37))),"")</f>
        <v>0</v>
      </c>
      <c r="AC37" s="73"/>
      <c r="AD37" s="72"/>
      <c r="AE37" s="92"/>
      <c r="AF37" s="63"/>
      <c r="AG37" s="490" t="s">
        <v>52</v>
      </c>
      <c r="AH37" s="492" t="str">
        <f>IF(AG37&lt;&gt;"",VLOOKUP(AG37,$AI$13:$AJ$16,2),"")</f>
        <v>至が半月前</v>
      </c>
      <c r="AI37"/>
      <c r="AJ37"/>
      <c r="AK37" s="50">
        <f>IF(AO37&gt;=12,DATEDIF(BL37,BO37,"y")+1,DATEDIF(BL37,BO37,"y"))</f>
        <v>3</v>
      </c>
      <c r="AL37" s="50">
        <f>IF(AO37&gt;=12,AO37-12,AO37)</f>
        <v>10</v>
      </c>
      <c r="AM37" s="51" t="str">
        <f>IF(AP37&lt;=15,"半",0)</f>
        <v>半</v>
      </c>
      <c r="AN37" s="47">
        <f>DATEDIF(BL37,BO37,"y")</f>
        <v>3</v>
      </c>
      <c r="AO37" s="48">
        <f>IF(AP37&gt;=16,DATEDIF(BL37,BO37,"ym")+1,DATEDIF(BL37,BO37,"ym"))</f>
        <v>10</v>
      </c>
      <c r="AP37" s="49">
        <f>DATEDIF(BL37,BO37,"md")</f>
        <v>15</v>
      </c>
      <c r="AQ37" s="50">
        <f>IF(AU37&gt;=12,DATEDIF(BL37,BP37,"y")+1,DATEDIF(BL37,BP37,"y"))</f>
        <v>3</v>
      </c>
      <c r="AR37" s="50">
        <f>IF(AU37&gt;=12,AU37-12,AU37)</f>
        <v>10</v>
      </c>
      <c r="AS37" s="51">
        <f>IF(AV37&lt;=15,"半",0)</f>
        <v>0</v>
      </c>
      <c r="AT37" s="47">
        <f>DATEDIF(BL37,BP37,"y")</f>
        <v>3</v>
      </c>
      <c r="AU37" s="48">
        <f>IF(AV37&gt;=16,DATEDIF(BL37,BP37,"ym")+1,DATEDIF(BL37,BP37,"ym"))</f>
        <v>10</v>
      </c>
      <c r="AV37" s="49">
        <f>DATEDIF(BL37,BP37,"md")</f>
        <v>29</v>
      </c>
      <c r="AW37" s="50">
        <f>IF(BA37&gt;=12,DATEDIF(BM37,BO37,"y")+1,DATEDIF(BM37,BO37,"y"))</f>
        <v>3</v>
      </c>
      <c r="AX37" s="50">
        <f>IF(BA37&gt;=12,BA37-12,BA37)</f>
        <v>10</v>
      </c>
      <c r="AY37" s="51">
        <f>IF(BB37&lt;=15,"半",0)</f>
        <v>0</v>
      </c>
      <c r="AZ37" s="47">
        <f>DATEDIF(BM37,BO37,"y")</f>
        <v>3</v>
      </c>
      <c r="BA37" s="48">
        <f>IF(BB37&gt;=16,DATEDIF(BM37,BO37,"ym")+1,DATEDIF(BM37,BO37,"ym"))</f>
        <v>10</v>
      </c>
      <c r="BB37" s="48">
        <f>DATEDIF(BM37,BO37,"md")</f>
        <v>30</v>
      </c>
      <c r="BC37" s="50">
        <f>IF(BG37&gt;=12,DATEDIF(BM37,BP37,"y")+1,DATEDIF(BM37,BP37,"y"))</f>
        <v>3</v>
      </c>
      <c r="BD37" s="50">
        <f>IF(BG37&gt;=12,BG37-12,BG37)</f>
        <v>9</v>
      </c>
      <c r="BE37" s="51" t="str">
        <f>IF(BH37&lt;=15,"半",0)</f>
        <v>半</v>
      </c>
      <c r="BF37" s="47">
        <f>DATEDIF(BM37,BP37,"y")</f>
        <v>3</v>
      </c>
      <c r="BG37" s="48">
        <f>IF(BH37&gt;=16,DATEDIF(BM37,BP37,"ym")+1,DATEDIF(BM37,BP37,"ym"))</f>
        <v>9</v>
      </c>
      <c r="BH37" s="49">
        <f>DATEDIF(BM37,BP37,"md")</f>
        <v>14</v>
      </c>
      <c r="BI37" s="48"/>
      <c r="BJ37" s="55">
        <f>IF(J38="現在",$AH$6,J38)</f>
        <v>35210</v>
      </c>
      <c r="BK37" s="48">
        <v>2</v>
      </c>
      <c r="BL37" s="57">
        <f>IF(DAY(J37)&lt;=15,J37-DAY(J37)+1,J37-DAY(J37)+16)</f>
        <v>33801</v>
      </c>
      <c r="BM37" s="57">
        <f>IF(DAY(BL37)=1,BL37+15,BV37)</f>
        <v>33817</v>
      </c>
      <c r="BN37" s="58"/>
      <c r="BO37" s="139">
        <f>IF(CE37&gt;=16,CC37,IF(J38="現在",$AH$6-CE37+15,J38-CE37+15))</f>
        <v>35216</v>
      </c>
      <c r="BP37" s="59">
        <f>IF(DAY(BO37)=15,BO37-DAY(BO37),BO37-DAY(BO37)+15)</f>
        <v>35200</v>
      </c>
      <c r="BQ37" s="58"/>
      <c r="BR37" s="58"/>
      <c r="BS37" s="56">
        <f>YEAR(J37)</f>
        <v>1992</v>
      </c>
      <c r="BT37" s="60">
        <f>MONTH(J37)+1</f>
        <v>8</v>
      </c>
      <c r="BU37" s="61" t="str">
        <f>CONCATENATE(BS37,"/",BT37,"/",1)</f>
        <v>1992/8/1</v>
      </c>
      <c r="BV37" s="61">
        <f>BU37+1-1</f>
        <v>33817</v>
      </c>
      <c r="BW37" s="61">
        <f>BU37-1</f>
        <v>33816</v>
      </c>
      <c r="BX37" s="56">
        <f>DAY(BW37)</f>
        <v>31</v>
      </c>
      <c r="BY37" s="56">
        <f>DAY(J37)</f>
        <v>28</v>
      </c>
      <c r="BZ37" s="56">
        <f>YEAR(BJ37)</f>
        <v>1996</v>
      </c>
      <c r="CA37" s="60">
        <f>IF(MONTH(BJ37)=12,MONTH(BJ37)-12+1,MONTH(BJ37)+1)</f>
        <v>6</v>
      </c>
      <c r="CB37" s="61" t="str">
        <f>IF(CA37=1,CONCATENATE(BZ37+1,"/",CA37,"/",1),CONCATENATE(BZ37,"/",CA37,"/",1))</f>
        <v>1996/6/1</v>
      </c>
      <c r="CC37" s="61">
        <f>CB37-1</f>
        <v>35216</v>
      </c>
      <c r="CD37" s="56">
        <f>DAY(CC37)</f>
        <v>31</v>
      </c>
      <c r="CE37" s="56">
        <f>DAY(BJ37)</f>
        <v>25</v>
      </c>
    </row>
    <row r="38" spans="1:124" ht="12.6" customHeight="1">
      <c r="A38" s="229"/>
      <c r="B38" s="463"/>
      <c r="C38" s="464"/>
      <c r="D38" s="464"/>
      <c r="E38" s="464"/>
      <c r="F38" s="464"/>
      <c r="G38" s="465"/>
      <c r="H38" s="2" t="s">
        <v>24</v>
      </c>
      <c r="I38" s="2"/>
      <c r="J38" s="127">
        <v>35210</v>
      </c>
      <c r="K38" s="498"/>
      <c r="L38" s="239"/>
      <c r="M38" s="241"/>
      <c r="AC38" s="168"/>
      <c r="AD38" s="72"/>
      <c r="AE38" s="92"/>
      <c r="AF38" s="63"/>
      <c r="AG38" s="491"/>
      <c r="AH38" s="493"/>
      <c r="AI38"/>
      <c r="AJ38"/>
      <c r="AK38" s="50"/>
      <c r="AL38" s="50"/>
      <c r="AM38" s="51"/>
      <c r="AN38" s="47"/>
      <c r="AO38" s="48"/>
      <c r="AP38" s="49"/>
      <c r="AQ38" s="50"/>
      <c r="AR38" s="50"/>
      <c r="AS38" s="51"/>
      <c r="AT38" s="47"/>
      <c r="AU38" s="48"/>
      <c r="AV38" s="49"/>
      <c r="AW38" s="50"/>
      <c r="AX38" s="50"/>
      <c r="AY38" s="51"/>
      <c r="AZ38" s="47"/>
      <c r="BA38" s="48"/>
      <c r="BB38" s="48"/>
      <c r="BC38" s="50"/>
      <c r="BD38" s="50"/>
      <c r="BE38" s="51"/>
      <c r="BF38" s="47"/>
      <c r="BG38" s="48"/>
      <c r="BH38" s="49"/>
      <c r="BI38" s="48"/>
      <c r="BJ38" s="55"/>
      <c r="BK38" s="48"/>
      <c r="BL38" s="57"/>
      <c r="BM38" s="57"/>
      <c r="BN38" s="58"/>
      <c r="BO38" s="59"/>
      <c r="BP38" s="59"/>
      <c r="BQ38" s="58"/>
      <c r="BR38" s="58"/>
      <c r="BT38" s="60"/>
      <c r="BU38" s="61"/>
      <c r="BV38" s="61"/>
      <c r="BW38" s="61"/>
      <c r="CA38" s="60"/>
      <c r="CB38" s="61"/>
      <c r="CC38" s="61"/>
    </row>
    <row r="39" spans="1:124" ht="12.6" customHeight="1">
      <c r="A39" s="228"/>
      <c r="B39" s="378" t="s">
        <v>77</v>
      </c>
      <c r="C39" s="461"/>
      <c r="D39" s="461"/>
      <c r="E39" s="461"/>
      <c r="F39" s="461"/>
      <c r="G39" s="462"/>
      <c r="H39" s="9" t="s">
        <v>23</v>
      </c>
      <c r="I39" s="9"/>
      <c r="J39" s="128">
        <v>35211</v>
      </c>
      <c r="K39" s="472">
        <f>IF($J39&lt;&gt;"",IF($AG39="0-",AQ39,IF($AG39="+0",AW39,IF($AG39="+-",BC39,AK39))),"")</f>
        <v>4</v>
      </c>
      <c r="L39" s="238">
        <f>IF($J39&lt;&gt;"",IF($AG39="0-",AR39,IF($AG39="+0",AX39,IF($AG39="+-",BD39,AL39))),"")</f>
        <v>0</v>
      </c>
      <c r="M39" s="236" t="str">
        <f>IF($J39&lt;&gt;"",IF($AG39="0-",AS39,IF($AG39="+0",AY39,IF($AG39="+-",BE39,AM39))),"")</f>
        <v>半</v>
      </c>
      <c r="N39" s="105"/>
      <c r="O39" s="106"/>
      <c r="P39" s="584">
        <v>29401</v>
      </c>
      <c r="Q39" s="585"/>
      <c r="R39" s="585"/>
      <c r="S39" s="585"/>
      <c r="T39" s="585"/>
      <c r="U39" s="310" t="s">
        <v>83</v>
      </c>
      <c r="V39" s="311"/>
      <c r="W39" s="584">
        <v>35242</v>
      </c>
      <c r="X39" s="585"/>
      <c r="Y39" s="585"/>
      <c r="Z39" s="585"/>
      <c r="AA39" s="585"/>
      <c r="AB39" s="310" t="s">
        <v>83</v>
      </c>
      <c r="AC39" s="312"/>
      <c r="AD39" s="170"/>
      <c r="AE39" s="99"/>
      <c r="AF39" s="63"/>
      <c r="AG39" s="490"/>
      <c r="AH39" s="492" t="str">
        <f>IF(AG39&lt;&gt;"",VLOOKUP(AG39,$AI$13:$AJ$16,2),"")</f>
        <v/>
      </c>
      <c r="AI39"/>
      <c r="AJ39"/>
      <c r="AK39" s="50">
        <f>IF(AO39&gt;=12,DATEDIF(BL39,BO39,"y")+1,DATEDIF(BL39,BO39,"y"))</f>
        <v>4</v>
      </c>
      <c r="AL39" s="50">
        <f>IF(AO39&gt;=12,AO39-12,AO39)</f>
        <v>0</v>
      </c>
      <c r="AM39" s="51" t="str">
        <f>IF(AP39&lt;=15,"半",0)</f>
        <v>半</v>
      </c>
      <c r="AN39" s="68">
        <f>DATEDIF(BL39,BO39,"y")</f>
        <v>4</v>
      </c>
      <c r="AO39" s="69">
        <f>IF(AP39&gt;=16,DATEDIF(BL39,BO39,"ym")+1,DATEDIF(BL39,BO39,"ym"))</f>
        <v>0</v>
      </c>
      <c r="AP39" s="70">
        <f>DATEDIF(BL39,BO39,"md")</f>
        <v>15</v>
      </c>
      <c r="AQ39" s="50">
        <f>IF(AU39&gt;=12,DATEDIF(BL39,BP39,"y")+1,DATEDIF(BL39,BP39,"y"))</f>
        <v>4</v>
      </c>
      <c r="AR39" s="50">
        <f>IF(AU39&gt;=12,AU39-12,AU39)</f>
        <v>0</v>
      </c>
      <c r="AS39" s="51">
        <f>IF(AV39&lt;=15,"半",0)</f>
        <v>0</v>
      </c>
      <c r="AT39" s="68">
        <f>DATEDIF(BL39,BP39,"y")</f>
        <v>3</v>
      </c>
      <c r="AU39" s="69">
        <f>IF(AV39&gt;=16,DATEDIF(BL39,BP39,"ym")+1,DATEDIF(BL39,BP39,"ym"))</f>
        <v>12</v>
      </c>
      <c r="AV39" s="70">
        <f>DATEDIF(BL39,BP39,"md")</f>
        <v>29</v>
      </c>
      <c r="AW39" s="50">
        <f>IF(BA39&gt;=12,DATEDIF(BM39,BO39,"y")+1,DATEDIF(BM39,BO39,"y"))</f>
        <v>4</v>
      </c>
      <c r="AX39" s="50">
        <f>IF(BA39&gt;=12,BA39-12,BA39)</f>
        <v>0</v>
      </c>
      <c r="AY39" s="51">
        <f>IF(BB39&lt;=15,"半",0)</f>
        <v>0</v>
      </c>
      <c r="AZ39" s="68">
        <f>DATEDIF(BM39,BO39,"y")</f>
        <v>3</v>
      </c>
      <c r="BA39" s="69">
        <f>IF(BB39&gt;=16,DATEDIF(BM39,BO39,"ym")+1,DATEDIF(BM39,BO39,"ym"))</f>
        <v>12</v>
      </c>
      <c r="BB39" s="69">
        <f>DATEDIF(BM39,BO39,"md")</f>
        <v>30</v>
      </c>
      <c r="BC39" s="50">
        <f>IF(BG39&gt;=12,DATEDIF(BM39,BP39,"y")+1,DATEDIF(BM39,BP39,"y"))</f>
        <v>3</v>
      </c>
      <c r="BD39" s="50">
        <f>IF(BG39&gt;=12,BG39-12,BG39)</f>
        <v>11</v>
      </c>
      <c r="BE39" s="51" t="str">
        <f>IF(BH39&lt;=15,"半",0)</f>
        <v>半</v>
      </c>
      <c r="BF39" s="68">
        <f>DATEDIF(BM39,BP39,"y")</f>
        <v>3</v>
      </c>
      <c r="BG39" s="69">
        <f>IF(BH39&gt;=16,DATEDIF(BM39,BP39,"ym")+1,DATEDIF(BM39,BP39,"ym"))</f>
        <v>11</v>
      </c>
      <c r="BH39" s="70">
        <f>DATEDIF(BM39,BP39,"md")</f>
        <v>14</v>
      </c>
      <c r="BI39" s="48"/>
      <c r="BJ39" s="55">
        <f>IF(J40="現在",$AH$6,J40)</f>
        <v>36671</v>
      </c>
      <c r="BK39" s="48">
        <v>0</v>
      </c>
      <c r="BL39" s="57">
        <f>IF(DAY(J39)&lt;=15,J39-DAY(J39)+1,J39-DAY(J39)+16)</f>
        <v>35201</v>
      </c>
      <c r="BM39" s="57">
        <f>IF(DAY(BL39)=1,BL39+15,BV39)</f>
        <v>35217</v>
      </c>
      <c r="BN39" s="58"/>
      <c r="BO39" s="139">
        <f>IF(CE39&gt;=16,CC39,IF(J40="現在",$AH$6-CE39+15,J40-CE39+15))</f>
        <v>36677</v>
      </c>
      <c r="BP39" s="59">
        <f>IF(DAY(BO39)=15,BO39-DAY(BO39),BO39-DAY(BO39)+15)</f>
        <v>36661</v>
      </c>
      <c r="BQ39" s="58"/>
      <c r="BR39" s="58"/>
      <c r="BS39" s="56">
        <f>YEAR(J39)</f>
        <v>1996</v>
      </c>
      <c r="BT39" s="60">
        <f>MONTH(J39)+1</f>
        <v>6</v>
      </c>
      <c r="BU39" s="61" t="str">
        <f>CONCATENATE(BS39,"/",BT39,"/",1)</f>
        <v>1996/6/1</v>
      </c>
      <c r="BV39" s="61">
        <f>BU39+1-1</f>
        <v>35217</v>
      </c>
      <c r="BW39" s="61">
        <f>BU39-1</f>
        <v>35216</v>
      </c>
      <c r="BX39" s="56">
        <f>DAY(BW39)</f>
        <v>31</v>
      </c>
      <c r="BY39" s="56">
        <f>DAY(J39)</f>
        <v>26</v>
      </c>
      <c r="BZ39" s="56">
        <f>YEAR(BJ39)</f>
        <v>2000</v>
      </c>
      <c r="CA39" s="60">
        <f>IF(MONTH(BJ39)=12,MONTH(BJ39)-12+1,MONTH(BJ39)+1)</f>
        <v>6</v>
      </c>
      <c r="CB39" s="61" t="str">
        <f>IF(CA39=1,CONCATENATE(BZ39+1,"/",CA39,"/",1),CONCATENATE(BZ39,"/",CA39,"/",1))</f>
        <v>2000/6/1</v>
      </c>
      <c r="CC39" s="61">
        <f>CB39-1</f>
        <v>36677</v>
      </c>
      <c r="CD39" s="56">
        <f>DAY(CC39)</f>
        <v>31</v>
      </c>
      <c r="CE39" s="56">
        <f>DAY(BJ39)</f>
        <v>25</v>
      </c>
    </row>
    <row r="40" spans="1:124" ht="12.6" customHeight="1">
      <c r="A40" s="229"/>
      <c r="B40" s="463"/>
      <c r="C40" s="464"/>
      <c r="D40" s="464"/>
      <c r="E40" s="464"/>
      <c r="F40" s="464"/>
      <c r="G40" s="465"/>
      <c r="H40" s="2" t="s">
        <v>24</v>
      </c>
      <c r="I40" s="2"/>
      <c r="J40" s="127">
        <v>36671</v>
      </c>
      <c r="K40" s="498"/>
      <c r="L40" s="239"/>
      <c r="M40" s="237"/>
      <c r="N40" s="313" t="s">
        <v>101</v>
      </c>
      <c r="O40" s="243"/>
      <c r="P40" s="314" t="s">
        <v>66</v>
      </c>
      <c r="Q40" s="315"/>
      <c r="R40" s="316" t="s">
        <v>91</v>
      </c>
      <c r="S40" s="317"/>
      <c r="T40" s="317"/>
      <c r="U40" s="317"/>
      <c r="V40" s="318"/>
      <c r="W40" s="314" t="s">
        <v>66</v>
      </c>
      <c r="X40" s="315"/>
      <c r="Y40" s="316" t="s">
        <v>141</v>
      </c>
      <c r="Z40" s="317"/>
      <c r="AA40" s="317"/>
      <c r="AB40" s="317"/>
      <c r="AC40" s="322"/>
      <c r="AD40" s="171"/>
      <c r="AE40" s="100"/>
      <c r="AF40" s="63"/>
      <c r="AG40" s="491"/>
      <c r="AH40" s="493"/>
      <c r="AI40"/>
      <c r="AJ40"/>
      <c r="AK40" s="50"/>
      <c r="AL40" s="50"/>
      <c r="AM40" s="51"/>
      <c r="AN40" s="47"/>
      <c r="AO40" s="48"/>
      <c r="AP40" s="49"/>
      <c r="AQ40" s="50"/>
      <c r="AR40" s="50"/>
      <c r="AS40" s="51"/>
      <c r="AT40" s="47"/>
      <c r="AU40" s="48"/>
      <c r="AV40" s="49"/>
      <c r="AW40" s="50"/>
      <c r="AX40" s="50"/>
      <c r="AY40" s="51"/>
      <c r="AZ40" s="47"/>
      <c r="BA40" s="48"/>
      <c r="BB40" s="48"/>
      <c r="BC40" s="50"/>
      <c r="BD40" s="50"/>
      <c r="BE40" s="51"/>
      <c r="BF40" s="47"/>
      <c r="BG40" s="48"/>
      <c r="BH40" s="49"/>
      <c r="BI40" s="48"/>
      <c r="BJ40" s="55"/>
      <c r="BK40" s="48"/>
      <c r="BL40" s="57"/>
      <c r="BM40" s="57"/>
      <c r="BN40" s="58"/>
      <c r="BO40" s="59"/>
      <c r="BP40" s="59"/>
      <c r="BQ40" s="58"/>
      <c r="BR40" s="58"/>
      <c r="BT40" s="60"/>
      <c r="BU40" s="61"/>
      <c r="BV40" s="61"/>
      <c r="BW40" s="61"/>
      <c r="CA40" s="60"/>
      <c r="CB40" s="61"/>
      <c r="CC40" s="61"/>
    </row>
    <row r="41" spans="1:124" ht="12.6" customHeight="1">
      <c r="A41" s="228"/>
      <c r="B41" s="378" t="s">
        <v>46</v>
      </c>
      <c r="C41" s="461"/>
      <c r="D41" s="461"/>
      <c r="E41" s="461"/>
      <c r="F41" s="461"/>
      <c r="G41" s="462"/>
      <c r="H41" s="9" t="s">
        <v>23</v>
      </c>
      <c r="I41" s="9"/>
      <c r="J41" s="128">
        <v>34082</v>
      </c>
      <c r="K41" s="472">
        <f>IF($J41&lt;&gt;"",IF($AG41="0-",AQ41,IF($AG41="+0",AW41,IF($AG41="+-",BC41,AK41))),"")</f>
        <v>6</v>
      </c>
      <c r="L41" s="238">
        <f>IF($J41&lt;&gt;"",IF($AG41="0-",AR41,IF($AG41="+0",AX41,IF($AG41="+-",BD41,AL41))),"")</f>
        <v>0</v>
      </c>
      <c r="M41" s="236" t="str">
        <f>IF($J41&lt;&gt;"",IF($AG41="0-",AS41,IF($AG41="+0",AY41,IF($AG41="+-",BE41,AM41))),"")</f>
        <v>半</v>
      </c>
      <c r="N41" s="313"/>
      <c r="O41" s="243"/>
      <c r="P41" s="266"/>
      <c r="Q41" s="267"/>
      <c r="R41" s="319"/>
      <c r="S41" s="320"/>
      <c r="T41" s="320"/>
      <c r="U41" s="320"/>
      <c r="V41" s="321"/>
      <c r="W41" s="266"/>
      <c r="X41" s="267"/>
      <c r="Y41" s="319"/>
      <c r="Z41" s="320"/>
      <c r="AA41" s="320"/>
      <c r="AB41" s="320"/>
      <c r="AC41" s="323"/>
      <c r="AD41" s="171"/>
      <c r="AE41" s="101"/>
      <c r="AF41" s="63"/>
      <c r="AG41" s="490"/>
      <c r="AH41" s="492" t="str">
        <f>IF(AG41&lt;&gt;"",VLOOKUP(AG41,$AI$13:$AJ$16,2),"")</f>
        <v/>
      </c>
      <c r="AI41"/>
      <c r="AJ41"/>
      <c r="AK41" s="50">
        <f>IF(AO41&gt;=12,DATEDIF(BL41,BO41,"y")+1,DATEDIF(BL41,BO41,"y"))</f>
        <v>6</v>
      </c>
      <c r="AL41" s="50">
        <f>IF(AO41&gt;=12,AO41-12,AO41)</f>
        <v>0</v>
      </c>
      <c r="AM41" s="51" t="str">
        <f>IF(AP41&lt;=15,"半",0)</f>
        <v>半</v>
      </c>
      <c r="AN41" s="47">
        <f>DATEDIF(BL41,BO41,"y")</f>
        <v>6</v>
      </c>
      <c r="AO41" s="48">
        <f>IF(AP41&gt;=16,DATEDIF(BL41,BO41,"ym")+1,DATEDIF(BL41,BO41,"ym"))</f>
        <v>0</v>
      </c>
      <c r="AP41" s="49">
        <f>DATEDIF(BL41,BO41,"md")</f>
        <v>14</v>
      </c>
      <c r="AQ41" s="50">
        <f>IF(AU41&gt;=12,DATEDIF(BL41,BP41,"y")+1,DATEDIF(BL41,BP41,"y"))</f>
        <v>6</v>
      </c>
      <c r="AR41" s="50">
        <f>IF(AU41&gt;=12,AU41-12,AU41)</f>
        <v>0</v>
      </c>
      <c r="AS41" s="51">
        <f>IF(AV41&lt;=15,"半",0)</f>
        <v>0</v>
      </c>
      <c r="AT41" s="47">
        <f>DATEDIF(BL41,BP41,"y")</f>
        <v>5</v>
      </c>
      <c r="AU41" s="48">
        <f>IF(AV41&gt;=16,DATEDIF(BL41,BP41,"ym")+1,DATEDIF(BL41,BP41,"ym"))</f>
        <v>12</v>
      </c>
      <c r="AV41" s="49">
        <f>DATEDIF(BL41,BP41,"md")</f>
        <v>30</v>
      </c>
      <c r="AW41" s="50">
        <f>IF(BA41&gt;=12,DATEDIF(BM41,BO41,"y")+1,DATEDIF(BM41,BO41,"y"))</f>
        <v>6</v>
      </c>
      <c r="AX41" s="50">
        <f>IF(BA41&gt;=12,BA41-12,BA41)</f>
        <v>0</v>
      </c>
      <c r="AY41" s="51">
        <f>IF(BB41&lt;=15,"半",0)</f>
        <v>0</v>
      </c>
      <c r="AZ41" s="47">
        <f>DATEDIF(BM41,BO41,"y")</f>
        <v>5</v>
      </c>
      <c r="BA41" s="48">
        <f>IF(BB41&gt;=16,DATEDIF(BM41,BO41,"ym")+1,DATEDIF(BM41,BO41,"ym"))</f>
        <v>12</v>
      </c>
      <c r="BB41" s="48">
        <f>DATEDIF(BM41,BO41,"md")</f>
        <v>29</v>
      </c>
      <c r="BC41" s="50">
        <f>IF(BG41&gt;=12,DATEDIF(BM41,BP41,"y")+1,DATEDIF(BM41,BP41,"y"))</f>
        <v>5</v>
      </c>
      <c r="BD41" s="50">
        <f>IF(BG41&gt;=12,BG41-12,BG41)</f>
        <v>11</v>
      </c>
      <c r="BE41" s="51" t="str">
        <f>IF(BH41&lt;=15,"半",0)</f>
        <v>半</v>
      </c>
      <c r="BF41" s="47">
        <f>DATEDIF(BM41,BP41,"y")</f>
        <v>5</v>
      </c>
      <c r="BG41" s="48">
        <f>IF(BH41&gt;=16,DATEDIF(BM41,BP41,"ym")+1,DATEDIF(BM41,BP41,"ym"))</f>
        <v>11</v>
      </c>
      <c r="BH41" s="49">
        <f>DATEDIF(BM41,BP41,"md")</f>
        <v>14</v>
      </c>
      <c r="BI41" s="48"/>
      <c r="BJ41" s="55">
        <f>IF(J42="現在",$AH$6,J42)</f>
        <v>36272</v>
      </c>
      <c r="BK41" s="48">
        <v>1</v>
      </c>
      <c r="BL41" s="57">
        <f>IF(DAY(J41)&lt;=15,J41-DAY(J41)+1,J41-DAY(J41)+16)</f>
        <v>34075</v>
      </c>
      <c r="BM41" s="57">
        <f>IF(DAY(BL41)=1,BL41+15,BV41)</f>
        <v>34090</v>
      </c>
      <c r="BN41" s="58"/>
      <c r="BO41" s="139">
        <f>IF(CE41&gt;=16,CC41,IF(J42="現在",$AH$6-CE41+15,J42-CE41+15))</f>
        <v>36280</v>
      </c>
      <c r="BP41" s="59">
        <f>IF(DAY(BO41)=15,BO41-DAY(BO41),BO41-DAY(BO41)+15)</f>
        <v>36265</v>
      </c>
      <c r="BQ41" s="58"/>
      <c r="BR41" s="58"/>
      <c r="BS41" s="56">
        <f>YEAR(J41)</f>
        <v>1993</v>
      </c>
      <c r="BT41" s="60">
        <f>MONTH(J41)+1</f>
        <v>5</v>
      </c>
      <c r="BU41" s="61" t="str">
        <f>CONCATENATE(BS41,"/",BT41,"/",1)</f>
        <v>1993/5/1</v>
      </c>
      <c r="BV41" s="61">
        <f>BU41+1-1</f>
        <v>34090</v>
      </c>
      <c r="BW41" s="61">
        <f>BU41-1</f>
        <v>34089</v>
      </c>
      <c r="BX41" s="56">
        <f>DAY(BW41)</f>
        <v>30</v>
      </c>
      <c r="BY41" s="56">
        <f>DAY(J41)</f>
        <v>23</v>
      </c>
      <c r="BZ41" s="56">
        <f>YEAR(BJ41)</f>
        <v>1999</v>
      </c>
      <c r="CA41" s="60">
        <f>IF(MONTH(BJ41)=12,MONTH(BJ41)-12+1,MONTH(BJ41)+1)</f>
        <v>5</v>
      </c>
      <c r="CB41" s="61" t="str">
        <f>IF(CA41=1,CONCATENATE(BZ41+1,"/",CA41,"/",1),CONCATENATE(BZ41,"/",CA41,"/",1))</f>
        <v>1999/5/1</v>
      </c>
      <c r="CC41" s="61">
        <f>CB41-1</f>
        <v>36280</v>
      </c>
      <c r="CD41" s="56">
        <f>DAY(CC41)</f>
        <v>30</v>
      </c>
      <c r="CE41" s="56">
        <f>DAY(BJ41)</f>
        <v>22</v>
      </c>
    </row>
    <row r="42" spans="1:124" ht="12.6" customHeight="1">
      <c r="A42" s="229"/>
      <c r="B42" s="463"/>
      <c r="C42" s="464"/>
      <c r="D42" s="464"/>
      <c r="E42" s="464"/>
      <c r="F42" s="464"/>
      <c r="G42" s="465"/>
      <c r="H42" s="2" t="s">
        <v>24</v>
      </c>
      <c r="I42" s="2"/>
      <c r="J42" s="127">
        <v>36272</v>
      </c>
      <c r="K42" s="498"/>
      <c r="L42" s="239"/>
      <c r="M42" s="237"/>
      <c r="N42" s="313"/>
      <c r="O42" s="243"/>
      <c r="P42" s="264" t="s">
        <v>53</v>
      </c>
      <c r="Q42" s="265"/>
      <c r="R42" s="285">
        <v>2000000</v>
      </c>
      <c r="S42" s="286"/>
      <c r="T42" s="286"/>
      <c r="U42" s="286"/>
      <c r="V42" s="222" t="s">
        <v>139</v>
      </c>
      <c r="W42" s="264" t="s">
        <v>53</v>
      </c>
      <c r="X42" s="265"/>
      <c r="Y42" s="285">
        <v>100000</v>
      </c>
      <c r="Z42" s="286"/>
      <c r="AA42" s="286"/>
      <c r="AB42" s="286"/>
      <c r="AC42" s="223" t="s">
        <v>139</v>
      </c>
      <c r="AD42" s="99"/>
      <c r="AE42" s="100"/>
      <c r="AF42" s="63"/>
      <c r="AG42" s="491"/>
      <c r="AH42" s="493"/>
      <c r="AI42"/>
      <c r="AJ42"/>
      <c r="AK42" s="50"/>
      <c r="AL42" s="50"/>
      <c r="AM42" s="51"/>
      <c r="AN42" s="47"/>
      <c r="AO42" s="48"/>
      <c r="AP42" s="49"/>
      <c r="AQ42" s="50"/>
      <c r="AR42" s="50"/>
      <c r="AS42" s="51"/>
      <c r="AT42" s="47"/>
      <c r="AU42" s="48"/>
      <c r="AV42" s="49"/>
      <c r="AW42" s="50"/>
      <c r="AX42" s="50"/>
      <c r="AY42" s="51"/>
      <c r="AZ42" s="47"/>
      <c r="BA42" s="48"/>
      <c r="BB42" s="48"/>
      <c r="BC42" s="50"/>
      <c r="BD42" s="50"/>
      <c r="BE42" s="51"/>
      <c r="BF42" s="47"/>
      <c r="BG42" s="48"/>
      <c r="BH42" s="49"/>
      <c r="BI42" s="48"/>
      <c r="BJ42" s="55"/>
      <c r="BK42" s="48"/>
      <c r="BL42" s="57"/>
      <c r="BM42" s="57"/>
      <c r="BN42" s="58"/>
      <c r="BO42" s="59"/>
      <c r="BP42" s="59"/>
      <c r="BQ42" s="58"/>
      <c r="BR42" s="58"/>
      <c r="BT42" s="60"/>
      <c r="BU42" s="61"/>
      <c r="BV42" s="61"/>
      <c r="BW42" s="61"/>
      <c r="CA42" s="60"/>
      <c r="CB42" s="61"/>
      <c r="CC42" s="61"/>
    </row>
    <row r="43" spans="1:124" ht="12.6" customHeight="1">
      <c r="A43" s="157"/>
      <c r="B43" s="378" t="s">
        <v>109</v>
      </c>
      <c r="C43" s="461"/>
      <c r="D43" s="461"/>
      <c r="E43" s="461"/>
      <c r="F43" s="461"/>
      <c r="G43" s="462"/>
      <c r="H43" s="9" t="s">
        <v>104</v>
      </c>
      <c r="I43" s="9"/>
      <c r="J43" s="128">
        <v>33132</v>
      </c>
      <c r="K43" s="472">
        <f>IF($J43&lt;&gt;"",IF($AG43="0-",AQ43,IF($AG43="+0",AW43,IF($AG43="+-",BC43,AK43))),"")</f>
        <v>6</v>
      </c>
      <c r="L43" s="238">
        <f>IF($J43&lt;&gt;"",IF($AG43="0-",AR43,IF($AG43="+0",AX43,IF($AG43="+-",BD43,AL43))),"")</f>
        <v>0</v>
      </c>
      <c r="M43" s="236">
        <f>IF($J43&lt;&gt;"",IF($AG43="0-",AS43,IF($AG43="+0",AY43,IF($AG43="+-",BE43,AM43))),"")</f>
        <v>0</v>
      </c>
      <c r="N43" s="313"/>
      <c r="O43" s="243"/>
      <c r="P43" s="266"/>
      <c r="Q43" s="267"/>
      <c r="R43" s="287"/>
      <c r="S43" s="288"/>
      <c r="T43" s="288"/>
      <c r="U43" s="288"/>
      <c r="V43" s="142"/>
      <c r="W43" s="266"/>
      <c r="X43" s="267"/>
      <c r="Y43" s="287"/>
      <c r="Z43" s="288"/>
      <c r="AA43" s="288"/>
      <c r="AB43" s="288"/>
      <c r="AC43" s="141"/>
      <c r="AD43" s="100"/>
      <c r="AE43" s="99"/>
      <c r="AF43" s="55"/>
      <c r="AG43" s="490"/>
      <c r="AH43" s="492" t="str">
        <f>IF(AG43&lt;&gt;"",VLOOKUP(AG43,$AI$13:$AJ$16,2),"")</f>
        <v/>
      </c>
      <c r="AI43"/>
      <c r="AJ43"/>
      <c r="AK43" s="50">
        <f>IF(AO43&gt;=12,DATEDIF(BL43,BO43,"y")+1,DATEDIF(BL43,BO43,"y"))</f>
        <v>6</v>
      </c>
      <c r="AL43" s="50">
        <f>IF(AO43&gt;=12,AO43-12,AO43)</f>
        <v>0</v>
      </c>
      <c r="AM43" s="51">
        <f>IF(AP43&lt;=15,"半",0)</f>
        <v>0</v>
      </c>
      <c r="AN43" s="47">
        <f>DATEDIF(BL43,BO43,"y")</f>
        <v>5</v>
      </c>
      <c r="AO43" s="48">
        <f>IF(AP43&gt;=16,DATEDIF(BL43,BO43,"ym")+1,DATEDIF(BL43,BO43,"ym"))</f>
        <v>12</v>
      </c>
      <c r="AP43" s="49">
        <f>DATEDIF(BL43,BO43,"md")</f>
        <v>30</v>
      </c>
      <c r="AQ43" s="50">
        <f>IF(AU43&gt;=12,DATEDIF(BL43,BP43,"y")+1,DATEDIF(BL43,BP43,"y"))</f>
        <v>5</v>
      </c>
      <c r="AR43" s="50">
        <f>IF(AU43&gt;=12,AU43-12,AU43)</f>
        <v>11</v>
      </c>
      <c r="AS43" s="51" t="str">
        <f>IF(AV43&lt;=15,"半",0)</f>
        <v>半</v>
      </c>
      <c r="AT43" s="47">
        <f>DATEDIF(BL43,BP43,"y")</f>
        <v>5</v>
      </c>
      <c r="AU43" s="48">
        <f>IF(AV43&gt;=16,DATEDIF(BL43,BP43,"ym")+1,DATEDIF(BL43,BP43,"ym"))</f>
        <v>11</v>
      </c>
      <c r="AV43" s="49">
        <f>DATEDIF(BL43,BP43,"md")</f>
        <v>15</v>
      </c>
      <c r="AW43" s="50">
        <f>IF(BA43&gt;=12,DATEDIF(BM43,BO43,"y")+1,DATEDIF(BM43,BO43,"y"))</f>
        <v>5</v>
      </c>
      <c r="AX43" s="50">
        <f>IF(BA43&gt;=12,BA43-12,BA43)</f>
        <v>11</v>
      </c>
      <c r="AY43" s="51" t="str">
        <f>IF(BB43&lt;=15,"半",0)</f>
        <v>半</v>
      </c>
      <c r="AZ43" s="47">
        <f>DATEDIF(BM43,BO43,"y")</f>
        <v>5</v>
      </c>
      <c r="BA43" s="48">
        <f>IF(BB43&gt;=16,DATEDIF(BM43,BO43,"ym")+1,DATEDIF(BM43,BO43,"ym"))</f>
        <v>11</v>
      </c>
      <c r="BB43" s="48">
        <f>DATEDIF(BM43,BO43,"md")</f>
        <v>14</v>
      </c>
      <c r="BC43" s="50">
        <f>IF(BG43&gt;=12,DATEDIF(BM43,BP43,"y")+1,DATEDIF(BM43,BP43,"y"))</f>
        <v>5</v>
      </c>
      <c r="BD43" s="50">
        <f>IF(BG43&gt;=12,BG43-12,BG43)</f>
        <v>11</v>
      </c>
      <c r="BE43" s="51">
        <f>IF(BH43&lt;=15,"半",0)</f>
        <v>0</v>
      </c>
      <c r="BF43" s="47">
        <f>DATEDIF(BM43,BP43,"y")</f>
        <v>5</v>
      </c>
      <c r="BG43" s="48">
        <f>IF(BH43&gt;=16,DATEDIF(BM43,BP43,"ym")+1,DATEDIF(BM43,BP43,"ym"))</f>
        <v>11</v>
      </c>
      <c r="BH43" s="49">
        <f>DATEDIF(BM43,BP43,"md")</f>
        <v>30</v>
      </c>
      <c r="BI43" s="48"/>
      <c r="BJ43" s="55">
        <f>IF(J44="現在",$AH$6,J44)</f>
        <v>35323</v>
      </c>
      <c r="BK43" s="48">
        <v>1</v>
      </c>
      <c r="BL43" s="57">
        <f>IF(DAY(J43)&lt;=15,J43-DAY(J43)+1,J43-DAY(J43)+16)</f>
        <v>33132</v>
      </c>
      <c r="BM43" s="57">
        <f>IF(DAY(BL43)=1,BL43+15,BV43)</f>
        <v>33147</v>
      </c>
      <c r="BN43" s="58"/>
      <c r="BO43" s="139">
        <f>IF(CE43&gt;=16,CC43,IF(J44="現在",$AH$6-CE43+15,J44-CE43+15))</f>
        <v>35323</v>
      </c>
      <c r="BP43" s="59">
        <f>IF(DAY(BO43)=15,BO43-DAY(BO43),BO43-DAY(BO43)+15)</f>
        <v>35308</v>
      </c>
      <c r="BQ43" s="58"/>
      <c r="BR43" s="58"/>
      <c r="BS43" s="56">
        <f>YEAR(J43)</f>
        <v>1990</v>
      </c>
      <c r="BT43" s="60">
        <f>MONTH(J43)+1</f>
        <v>10</v>
      </c>
      <c r="BU43" s="61" t="str">
        <f>CONCATENATE(BS43,"/",BT43,"/",1)</f>
        <v>1990/10/1</v>
      </c>
      <c r="BV43" s="61">
        <f>BU43+1-1</f>
        <v>33147</v>
      </c>
      <c r="BW43" s="61">
        <f>BU43-1</f>
        <v>33146</v>
      </c>
      <c r="BX43" s="56">
        <f>DAY(BW43)</f>
        <v>30</v>
      </c>
      <c r="BY43" s="56">
        <f>DAY(J43)</f>
        <v>16</v>
      </c>
      <c r="BZ43" s="56">
        <f>YEAR(BJ43)</f>
        <v>1996</v>
      </c>
      <c r="CA43" s="60">
        <f>IF(MONTH(BJ43)=12,MONTH(BJ43)-12+1,MONTH(BJ43)+1)</f>
        <v>10</v>
      </c>
      <c r="CB43" s="61" t="str">
        <f>IF(CA43=1,CONCATENATE(BZ43+1,"/",CA43,"/",1),CONCATENATE(BZ43,"/",CA43,"/",1))</f>
        <v>1996/10/1</v>
      </c>
      <c r="CC43" s="61">
        <f>CB43-1</f>
        <v>35338</v>
      </c>
      <c r="CD43" s="56">
        <f>DAY(CC43)</f>
        <v>30</v>
      </c>
      <c r="CE43" s="56">
        <f>DAY(BJ43)</f>
        <v>15</v>
      </c>
      <c r="DA43"/>
      <c r="DB43"/>
      <c r="DC43"/>
      <c r="DD43"/>
      <c r="DE43"/>
      <c r="DF43"/>
      <c r="DG43"/>
      <c r="DH43"/>
      <c r="DI43"/>
      <c r="DJ43"/>
      <c r="DK43"/>
      <c r="DL43"/>
      <c r="DM43"/>
      <c r="DN43"/>
      <c r="DO43"/>
      <c r="DP43"/>
      <c r="DQ43"/>
      <c r="DR43"/>
      <c r="DS43"/>
      <c r="DT43"/>
    </row>
    <row r="44" spans="1:124" ht="12.6" customHeight="1" thickBot="1">
      <c r="A44" s="158"/>
      <c r="B44" s="463"/>
      <c r="C44" s="464"/>
      <c r="D44" s="464"/>
      <c r="E44" s="464"/>
      <c r="F44" s="464"/>
      <c r="G44" s="465"/>
      <c r="H44" s="7" t="s">
        <v>105</v>
      </c>
      <c r="I44" s="7"/>
      <c r="J44" s="163">
        <v>35323</v>
      </c>
      <c r="K44" s="473"/>
      <c r="L44" s="350"/>
      <c r="M44" s="586"/>
      <c r="N44" s="313"/>
      <c r="O44" s="243"/>
      <c r="P44" s="264" t="s">
        <v>54</v>
      </c>
      <c r="Q44" s="265"/>
      <c r="R44" s="285">
        <v>348</v>
      </c>
      <c r="S44" s="286"/>
      <c r="T44" s="286"/>
      <c r="U44" s="286"/>
      <c r="V44" s="143" t="s">
        <v>84</v>
      </c>
      <c r="W44" s="264" t="s">
        <v>54</v>
      </c>
      <c r="X44" s="265"/>
      <c r="Y44" s="285">
        <v>1256</v>
      </c>
      <c r="Z44" s="286"/>
      <c r="AA44" s="286"/>
      <c r="AB44" s="286"/>
      <c r="AC44" s="140" t="s">
        <v>84</v>
      </c>
      <c r="AD44" s="101"/>
      <c r="AE44" s="100"/>
      <c r="AF44" s="55"/>
      <c r="AG44" s="491"/>
      <c r="AH44" s="493"/>
      <c r="AI44"/>
      <c r="AJ44"/>
      <c r="AK44" s="50"/>
      <c r="AL44" s="50"/>
      <c r="AM44" s="51"/>
      <c r="AN44" s="47"/>
      <c r="AO44" s="48"/>
      <c r="AP44" s="49"/>
      <c r="AQ44" s="50"/>
      <c r="AR44" s="50"/>
      <c r="AS44" s="51"/>
      <c r="AT44" s="47"/>
      <c r="AU44" s="48"/>
      <c r="AV44" s="49"/>
      <c r="AW44" s="50"/>
      <c r="AX44" s="50"/>
      <c r="AY44" s="51"/>
      <c r="AZ44" s="47"/>
      <c r="BA44" s="48"/>
      <c r="BB44" s="48"/>
      <c r="BC44" s="50"/>
      <c r="BD44" s="50"/>
      <c r="BE44" s="51"/>
      <c r="BF44" s="47"/>
      <c r="BG44" s="48"/>
      <c r="BH44" s="49"/>
      <c r="BI44" s="48"/>
      <c r="BJ44" s="55"/>
      <c r="BK44" s="48"/>
      <c r="BL44" s="57"/>
      <c r="BM44" s="57"/>
      <c r="BN44" s="58"/>
      <c r="BO44" s="59"/>
      <c r="BP44" s="59"/>
      <c r="BQ44" s="58"/>
      <c r="BR44" s="58"/>
      <c r="BT44" s="60"/>
      <c r="BU44" s="61"/>
      <c r="BV44" s="61"/>
      <c r="BW44" s="61"/>
      <c r="CA44" s="60"/>
      <c r="CB44" s="61"/>
      <c r="CC44" s="61"/>
      <c r="DA44"/>
      <c r="DB44"/>
      <c r="DC44"/>
      <c r="DD44"/>
      <c r="DE44"/>
      <c r="DF44"/>
      <c r="DG44"/>
      <c r="DH44"/>
      <c r="DI44"/>
      <c r="DJ44"/>
      <c r="DK44"/>
      <c r="DL44"/>
      <c r="DM44"/>
      <c r="DN44"/>
      <c r="DO44"/>
      <c r="DP44"/>
      <c r="DQ44"/>
      <c r="DR44"/>
      <c r="DS44"/>
      <c r="DT44"/>
    </row>
    <row r="45" spans="1:124" ht="12.6" customHeight="1">
      <c r="A45" s="165"/>
      <c r="B45" s="107"/>
      <c r="C45" s="107"/>
      <c r="D45" s="107"/>
      <c r="E45" s="107"/>
      <c r="F45" s="107"/>
      <c r="G45" s="107"/>
      <c r="H45" s="108"/>
      <c r="I45" s="108"/>
      <c r="J45" s="164"/>
      <c r="K45" s="109"/>
      <c r="L45" s="109"/>
      <c r="M45" s="110"/>
      <c r="N45" s="242"/>
      <c r="O45" s="243"/>
      <c r="P45" s="266"/>
      <c r="Q45" s="267"/>
      <c r="R45" s="287"/>
      <c r="S45" s="288"/>
      <c r="T45" s="288"/>
      <c r="U45" s="288"/>
      <c r="V45" s="142"/>
      <c r="W45" s="266"/>
      <c r="X45" s="267"/>
      <c r="Y45" s="287"/>
      <c r="Z45" s="288"/>
      <c r="AA45" s="288"/>
      <c r="AB45" s="288"/>
      <c r="AC45" s="141"/>
      <c r="AD45" s="100"/>
      <c r="AE45" s="100"/>
      <c r="AF45" s="5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row>
    <row r="46" spans="1:124" ht="12.6" customHeight="1">
      <c r="A46" s="166"/>
      <c r="B46" s="75"/>
      <c r="C46" s="75"/>
      <c r="D46" s="75"/>
      <c r="E46" s="75"/>
      <c r="F46" s="75"/>
      <c r="G46" s="75"/>
      <c r="H46" s="7"/>
      <c r="I46" s="7"/>
      <c r="J46" s="162"/>
      <c r="K46" s="6"/>
      <c r="L46" s="6"/>
      <c r="M46" s="111"/>
      <c r="N46" s="242"/>
      <c r="O46" s="243"/>
      <c r="P46" s="264" t="s">
        <v>55</v>
      </c>
      <c r="Q46" s="265"/>
      <c r="R46" s="285">
        <v>20292000</v>
      </c>
      <c r="S46" s="286"/>
      <c r="T46" s="286"/>
      <c r="U46" s="286"/>
      <c r="V46" s="222" t="s">
        <v>139</v>
      </c>
      <c r="W46" s="264" t="s">
        <v>55</v>
      </c>
      <c r="X46" s="265"/>
      <c r="Y46" s="285">
        <v>1000000</v>
      </c>
      <c r="Z46" s="286"/>
      <c r="AA46" s="286"/>
      <c r="AB46" s="286"/>
      <c r="AC46" s="223" t="s">
        <v>139</v>
      </c>
      <c r="AD46" s="99"/>
      <c r="AE46" s="100"/>
      <c r="AF46" s="55"/>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row>
    <row r="47" spans="1:124" ht="12.6" customHeight="1">
      <c r="A47" s="81"/>
      <c r="B47" s="74"/>
      <c r="C47" s="74"/>
      <c r="D47" s="74"/>
      <c r="E47" s="74"/>
      <c r="F47" s="74"/>
      <c r="G47" s="75"/>
      <c r="H47" s="7"/>
      <c r="I47" s="7"/>
      <c r="J47" s="8"/>
      <c r="K47" s="6"/>
      <c r="L47" s="6"/>
      <c r="M47" s="111"/>
      <c r="N47" s="242"/>
      <c r="O47" s="243"/>
      <c r="P47" s="266"/>
      <c r="Q47" s="267"/>
      <c r="R47" s="287"/>
      <c r="S47" s="288"/>
      <c r="T47" s="288"/>
      <c r="U47" s="288"/>
      <c r="V47" s="142"/>
      <c r="W47" s="266"/>
      <c r="X47" s="267"/>
      <c r="Y47" s="287"/>
      <c r="Z47" s="288"/>
      <c r="AA47" s="288"/>
      <c r="AB47" s="288"/>
      <c r="AC47" s="141"/>
      <c r="AD47" s="100"/>
      <c r="AE47" s="79"/>
      <c r="AF47" s="55"/>
      <c r="AG47" s="21"/>
      <c r="AH47" s="21"/>
      <c r="AI47"/>
      <c r="AJ47"/>
      <c r="AK47" s="80"/>
      <c r="AL47" s="80"/>
      <c r="AM47" s="80"/>
      <c r="AN47" s="48"/>
      <c r="AO47" s="48"/>
      <c r="AP47" s="48"/>
      <c r="AQ47" s="80"/>
      <c r="AR47" s="80"/>
      <c r="AS47" s="80"/>
      <c r="AT47" s="48"/>
      <c r="AU47" s="48"/>
      <c r="AV47" s="48"/>
      <c r="AW47" s="80"/>
      <c r="AX47" s="80"/>
      <c r="AY47" s="80"/>
      <c r="AZ47" s="48"/>
      <c r="BA47" s="48"/>
      <c r="BB47" s="48"/>
      <c r="BC47" s="80"/>
      <c r="BD47" s="80"/>
      <c r="BE47" s="80"/>
      <c r="BF47" s="48"/>
      <c r="BG47" s="48"/>
      <c r="BH47" s="48"/>
      <c r="BI47" s="48"/>
      <c r="BJ47" s="55"/>
      <c r="BK47" s="48"/>
      <c r="BL47" s="58"/>
      <c r="BM47" s="58"/>
      <c r="BN47" s="58"/>
      <c r="BO47" s="58"/>
      <c r="BP47" s="58"/>
      <c r="BQ47" s="58"/>
      <c r="BR47" s="58"/>
      <c r="BT47" s="60"/>
      <c r="BU47" s="61"/>
      <c r="BV47" s="61"/>
      <c r="BW47" s="61"/>
      <c r="CA47" s="60"/>
      <c r="CB47" s="61"/>
      <c r="CC47" s="61"/>
    </row>
    <row r="48" spans="1:124" ht="12.6" customHeight="1">
      <c r="A48" s="81"/>
      <c r="B48" s="74"/>
      <c r="C48" s="74"/>
      <c r="D48" s="74"/>
      <c r="E48" s="74"/>
      <c r="F48" s="74"/>
      <c r="G48" s="75"/>
      <c r="H48" s="7"/>
      <c r="I48" s="7"/>
      <c r="J48" s="8"/>
      <c r="K48" s="6"/>
      <c r="L48" s="6"/>
      <c r="M48" s="111"/>
      <c r="N48" s="242"/>
      <c r="O48" s="243"/>
      <c r="P48" s="264" t="s">
        <v>67</v>
      </c>
      <c r="Q48" s="265"/>
      <c r="R48" s="76" t="s">
        <v>57</v>
      </c>
      <c r="S48" s="76" t="s">
        <v>58</v>
      </c>
      <c r="T48" s="76" t="s">
        <v>59</v>
      </c>
      <c r="U48" s="77" t="s">
        <v>60</v>
      </c>
      <c r="V48" s="78" t="s">
        <v>61</v>
      </c>
      <c r="W48" s="264" t="s">
        <v>67</v>
      </c>
      <c r="X48" s="265"/>
      <c r="Y48" s="76" t="s">
        <v>57</v>
      </c>
      <c r="Z48" s="76" t="s">
        <v>58</v>
      </c>
      <c r="AA48" s="76" t="s">
        <v>59</v>
      </c>
      <c r="AB48" s="77" t="s">
        <v>60</v>
      </c>
      <c r="AC48" s="118" t="s">
        <v>61</v>
      </c>
      <c r="AD48" s="77"/>
      <c r="AE48" s="55"/>
      <c r="AF48" s="55"/>
      <c r="AG48" s="21"/>
      <c r="AH48" s="21"/>
      <c r="AI48"/>
      <c r="AJ48"/>
      <c r="AK48" s="80"/>
      <c r="AL48" s="80"/>
      <c r="AM48" s="80"/>
      <c r="AN48" s="48"/>
      <c r="AO48" s="48"/>
      <c r="AP48" s="48"/>
      <c r="AQ48" s="80"/>
      <c r="AR48" s="80"/>
      <c r="AS48" s="80"/>
      <c r="AT48" s="48"/>
      <c r="AU48" s="48"/>
      <c r="AV48" s="48"/>
      <c r="AW48" s="80"/>
      <c r="AX48" s="80"/>
      <c r="AY48" s="80"/>
      <c r="AZ48" s="48"/>
      <c r="BA48" s="48"/>
      <c r="BB48" s="48"/>
      <c r="BC48" s="80"/>
      <c r="BD48" s="80"/>
      <c r="BE48" s="80"/>
      <c r="BF48" s="48"/>
      <c r="BG48" s="48"/>
      <c r="BH48" s="48"/>
      <c r="BI48" s="48"/>
      <c r="BJ48" s="55"/>
      <c r="BK48" s="48"/>
      <c r="BL48" s="58"/>
      <c r="BM48" s="58"/>
      <c r="BN48" s="58"/>
      <c r="BO48" s="58"/>
      <c r="BP48" s="58"/>
      <c r="BQ48" s="58"/>
      <c r="BR48" s="58"/>
      <c r="BT48" s="60"/>
      <c r="BU48" s="61"/>
      <c r="BV48" s="61"/>
      <c r="BW48" s="61"/>
      <c r="CA48" s="60"/>
      <c r="CB48" s="61"/>
      <c r="CC48" s="61"/>
    </row>
    <row r="49" spans="1:81" ht="12.6" customHeight="1">
      <c r="A49" s="383" t="s">
        <v>97</v>
      </c>
      <c r="B49" s="378"/>
      <c r="C49" s="379"/>
      <c r="D49" s="11"/>
      <c r="E49" s="84"/>
      <c r="F49" s="84"/>
      <c r="G49" s="64"/>
      <c r="H49" s="13"/>
      <c r="I49" s="13"/>
      <c r="J49" s="14"/>
      <c r="K49" s="4"/>
      <c r="L49" s="4"/>
      <c r="M49" s="113"/>
      <c r="N49" s="83"/>
      <c r="O49" s="145"/>
      <c r="P49" s="302"/>
      <c r="Q49" s="303"/>
      <c r="R49" s="121">
        <v>1</v>
      </c>
      <c r="S49" s="122">
        <v>1</v>
      </c>
      <c r="T49" s="122">
        <v>7</v>
      </c>
      <c r="U49" s="122">
        <v>12</v>
      </c>
      <c r="V49" s="146">
        <v>12</v>
      </c>
      <c r="W49" s="302"/>
      <c r="X49" s="303"/>
      <c r="Y49" s="121">
        <v>1</v>
      </c>
      <c r="Z49" s="122">
        <v>2</v>
      </c>
      <c r="AA49" s="122">
        <v>3</v>
      </c>
      <c r="AB49" s="122">
        <v>2</v>
      </c>
      <c r="AC49" s="133">
        <v>11</v>
      </c>
      <c r="AD49" s="161"/>
      <c r="AE49" s="92"/>
      <c r="AF49" s="55"/>
      <c r="AG49" s="21"/>
      <c r="AH49" s="21"/>
      <c r="AI49"/>
      <c r="AJ49"/>
      <c r="AK49" s="80"/>
      <c r="AL49" s="80"/>
      <c r="AM49" s="80"/>
      <c r="AN49" s="48"/>
      <c r="AO49" s="48"/>
      <c r="AP49" s="48"/>
      <c r="AQ49" s="80"/>
      <c r="AR49" s="80"/>
      <c r="AS49" s="80"/>
      <c r="AT49" s="48"/>
      <c r="AU49" s="48"/>
      <c r="AV49" s="48"/>
      <c r="AW49" s="80"/>
      <c r="AX49" s="80"/>
      <c r="AY49" s="80"/>
      <c r="AZ49" s="48"/>
      <c r="BA49" s="48"/>
      <c r="BB49" s="48"/>
      <c r="BC49" s="80"/>
      <c r="BD49" s="80"/>
      <c r="BE49" s="80"/>
      <c r="BF49" s="48"/>
      <c r="BG49" s="48"/>
      <c r="BH49" s="48"/>
      <c r="BI49" s="48"/>
      <c r="BJ49" s="55"/>
      <c r="BK49" s="48"/>
      <c r="BL49" s="58"/>
      <c r="BM49" s="58"/>
      <c r="BN49" s="58"/>
      <c r="BO49" s="58"/>
      <c r="BP49" s="58"/>
      <c r="BQ49" s="58"/>
      <c r="BR49" s="58"/>
      <c r="BT49" s="60"/>
      <c r="BU49" s="61"/>
      <c r="BV49" s="61"/>
      <c r="BW49" s="61"/>
      <c r="CA49" s="60"/>
      <c r="CB49" s="61"/>
      <c r="CC49" s="61"/>
    </row>
    <row r="50" spans="1:81" ht="12.6" customHeight="1">
      <c r="A50" s="389"/>
      <c r="B50" s="251"/>
      <c r="C50" s="380"/>
      <c r="D50" s="21"/>
      <c r="E50" s="74"/>
      <c r="F50" s="74"/>
      <c r="G50" s="75"/>
      <c r="H50" s="7"/>
      <c r="I50" s="7"/>
      <c r="J50" s="8"/>
      <c r="K50" s="6"/>
      <c r="L50" s="6"/>
      <c r="M50" s="111"/>
      <c r="N50" s="71"/>
      <c r="O50" s="149"/>
      <c r="P50" s="584">
        <v>36676</v>
      </c>
      <c r="Q50" s="585"/>
      <c r="R50" s="585"/>
      <c r="S50" s="585"/>
      <c r="T50" s="585"/>
      <c r="U50" s="310" t="s">
        <v>83</v>
      </c>
      <c r="V50" s="311"/>
      <c r="W50" s="584">
        <v>36272</v>
      </c>
      <c r="X50" s="585"/>
      <c r="Y50" s="585"/>
      <c r="Z50" s="585"/>
      <c r="AA50" s="585"/>
      <c r="AB50" s="258" t="s">
        <v>83</v>
      </c>
      <c r="AC50" s="259"/>
      <c r="AD50" s="170"/>
      <c r="AE50" s="92"/>
      <c r="AF50" s="55"/>
      <c r="AG50" s="21"/>
      <c r="AH50" s="21"/>
      <c r="AI50"/>
      <c r="AJ50"/>
      <c r="AK50" s="80"/>
      <c r="AL50" s="80"/>
      <c r="AM50" s="80"/>
      <c r="AN50" s="48"/>
      <c r="AO50" s="48"/>
      <c r="AP50" s="48"/>
      <c r="AQ50" s="80"/>
      <c r="AR50" s="80"/>
      <c r="AS50" s="80"/>
      <c r="AT50" s="48"/>
      <c r="AU50" s="48"/>
      <c r="AV50" s="48"/>
      <c r="AW50" s="80"/>
      <c r="AX50" s="80"/>
      <c r="AY50" s="80"/>
      <c r="AZ50" s="48"/>
      <c r="BA50" s="48"/>
      <c r="BB50" s="48"/>
      <c r="BC50" s="80"/>
      <c r="BD50" s="80"/>
      <c r="BE50" s="80"/>
      <c r="BF50" s="48"/>
      <c r="BG50" s="48"/>
      <c r="BH50" s="48"/>
      <c r="BI50" s="48"/>
      <c r="BJ50" s="55"/>
      <c r="BK50" s="48"/>
      <c r="BL50" s="58"/>
      <c r="BM50" s="58"/>
      <c r="BN50" s="58"/>
      <c r="BO50" s="58"/>
      <c r="BP50" s="58"/>
      <c r="BQ50" s="58"/>
      <c r="BR50" s="58"/>
      <c r="BT50" s="60"/>
      <c r="BU50" s="61"/>
      <c r="BV50" s="61"/>
      <c r="BW50" s="61"/>
      <c r="CA50" s="60"/>
      <c r="CB50" s="61"/>
      <c r="CC50" s="61"/>
    </row>
    <row r="51" spans="1:81" ht="12.6" customHeight="1">
      <c r="A51" s="390"/>
      <c r="B51" s="378"/>
      <c r="C51" s="379"/>
      <c r="D51" s="21"/>
      <c r="E51" s="74"/>
      <c r="F51" s="74"/>
      <c r="G51" s="75"/>
      <c r="H51" s="7"/>
      <c r="I51" s="7"/>
      <c r="J51" s="8"/>
      <c r="K51" s="6"/>
      <c r="L51" s="6"/>
      <c r="M51" s="111"/>
      <c r="N51" s="242" t="s">
        <v>89</v>
      </c>
      <c r="O51" s="243"/>
      <c r="P51" s="341" t="s">
        <v>66</v>
      </c>
      <c r="Q51" s="342"/>
      <c r="R51" s="572" t="s">
        <v>94</v>
      </c>
      <c r="S51" s="573"/>
      <c r="T51" s="573"/>
      <c r="U51" s="573"/>
      <c r="V51" s="574"/>
      <c r="W51" s="314" t="s">
        <v>66</v>
      </c>
      <c r="X51" s="315"/>
      <c r="Y51" s="572" t="s">
        <v>95</v>
      </c>
      <c r="Z51" s="573"/>
      <c r="AA51" s="573"/>
      <c r="AB51" s="573"/>
      <c r="AC51" s="578"/>
      <c r="AD51" s="172"/>
      <c r="AE51" s="21"/>
      <c r="AF51" s="55"/>
      <c r="AG51" s="21"/>
      <c r="AH51" s="21"/>
      <c r="AI51"/>
      <c r="AJ51"/>
      <c r="AK51" s="80"/>
      <c r="AL51" s="80"/>
      <c r="AM51" s="80"/>
      <c r="AN51" s="48"/>
      <c r="AO51" s="48"/>
      <c r="AP51" s="48"/>
      <c r="AQ51" s="80"/>
      <c r="AR51" s="80"/>
      <c r="AS51" s="80"/>
      <c r="AT51" s="48"/>
      <c r="AU51" s="48"/>
      <c r="AV51" s="48"/>
      <c r="AW51" s="80"/>
      <c r="AX51" s="80"/>
      <c r="AY51" s="80"/>
      <c r="AZ51" s="48"/>
      <c r="BA51" s="48"/>
      <c r="BB51" s="48"/>
      <c r="BC51" s="80"/>
      <c r="BD51" s="80"/>
      <c r="BE51" s="80"/>
      <c r="BF51" s="48"/>
      <c r="BG51" s="48"/>
      <c r="BH51" s="48"/>
      <c r="BI51" s="48"/>
      <c r="BJ51" s="55"/>
      <c r="BK51" s="48"/>
      <c r="BL51" s="58"/>
      <c r="BM51" s="58"/>
      <c r="BN51" s="58"/>
      <c r="BO51" s="58"/>
      <c r="BP51" s="58"/>
      <c r="BQ51" s="58"/>
      <c r="BR51" s="58"/>
      <c r="BT51" s="60"/>
      <c r="BU51" s="61"/>
      <c r="BV51" s="61"/>
      <c r="BW51" s="61"/>
      <c r="CA51" s="60"/>
      <c r="CB51" s="61"/>
      <c r="CC51" s="61"/>
    </row>
    <row r="52" spans="1:81" ht="12.6" customHeight="1">
      <c r="A52" s="391"/>
      <c r="B52" s="251"/>
      <c r="C52" s="380"/>
      <c r="D52" s="21"/>
      <c r="E52" s="74"/>
      <c r="F52" s="74"/>
      <c r="G52" s="75"/>
      <c r="H52" s="7"/>
      <c r="I52" s="7"/>
      <c r="J52" s="8"/>
      <c r="K52" s="6"/>
      <c r="L52" s="6"/>
      <c r="M52" s="111"/>
      <c r="N52" s="242"/>
      <c r="O52" s="243"/>
      <c r="P52" s="297"/>
      <c r="Q52" s="296"/>
      <c r="R52" s="575"/>
      <c r="S52" s="576"/>
      <c r="T52" s="576"/>
      <c r="U52" s="576"/>
      <c r="V52" s="577"/>
      <c r="W52" s="266"/>
      <c r="X52" s="267"/>
      <c r="Y52" s="575"/>
      <c r="Z52" s="576"/>
      <c r="AA52" s="576"/>
      <c r="AB52" s="576"/>
      <c r="AC52" s="579"/>
      <c r="AD52" s="172"/>
      <c r="AE52" s="21"/>
      <c r="AF52" s="55"/>
      <c r="AG52" s="21"/>
      <c r="AH52" s="21"/>
      <c r="AI52"/>
      <c r="AJ52"/>
      <c r="AK52" s="80"/>
      <c r="AL52" s="80"/>
      <c r="AM52" s="80"/>
      <c r="AN52" s="48"/>
      <c r="AO52" s="48"/>
      <c r="AP52" s="48"/>
      <c r="AQ52" s="80"/>
      <c r="AR52" s="80"/>
      <c r="AS52" s="80"/>
      <c r="AT52" s="48"/>
      <c r="AU52" s="48"/>
      <c r="AV52" s="48"/>
      <c r="AW52" s="80"/>
      <c r="AX52" s="80"/>
      <c r="AY52" s="80"/>
      <c r="AZ52" s="48"/>
      <c r="BA52" s="48"/>
      <c r="BB52" s="48"/>
      <c r="BC52" s="80"/>
      <c r="BD52" s="80"/>
      <c r="BE52" s="80"/>
      <c r="BF52" s="48"/>
      <c r="BG52" s="48"/>
      <c r="BH52" s="48"/>
      <c r="BI52" s="48"/>
      <c r="BJ52" s="55"/>
      <c r="BK52" s="48"/>
      <c r="BL52" s="58"/>
      <c r="BM52" s="58"/>
      <c r="BN52" s="58"/>
      <c r="BO52" s="58"/>
      <c r="BP52" s="58"/>
      <c r="BQ52" s="58"/>
      <c r="BR52" s="58"/>
      <c r="BT52" s="60"/>
      <c r="BU52" s="61"/>
      <c r="BV52" s="61"/>
      <c r="BW52" s="61"/>
      <c r="CA52" s="60"/>
      <c r="CB52" s="61"/>
      <c r="CC52" s="61"/>
    </row>
    <row r="53" spans="1:81" ht="12.6" customHeight="1">
      <c r="A53" s="383" t="s">
        <v>98</v>
      </c>
      <c r="B53" s="378"/>
      <c r="C53" s="379"/>
      <c r="D53" s="21"/>
      <c r="E53" s="74"/>
      <c r="F53" s="74"/>
      <c r="G53" s="75"/>
      <c r="H53" s="7"/>
      <c r="I53" s="7"/>
      <c r="J53" s="8"/>
      <c r="K53" s="6"/>
      <c r="L53" s="6"/>
      <c r="M53" s="111"/>
      <c r="N53" s="242"/>
      <c r="O53" s="243"/>
      <c r="P53" s="543" t="s">
        <v>68</v>
      </c>
      <c r="Q53" s="544"/>
      <c r="R53" s="580" t="s">
        <v>92</v>
      </c>
      <c r="S53" s="581"/>
      <c r="T53" s="581"/>
      <c r="U53" s="581"/>
      <c r="V53" s="583"/>
      <c r="W53" s="543" t="s">
        <v>68</v>
      </c>
      <c r="X53" s="544"/>
      <c r="Y53" s="580" t="s">
        <v>92</v>
      </c>
      <c r="Z53" s="581"/>
      <c r="AA53" s="581"/>
      <c r="AB53" s="581"/>
      <c r="AC53" s="582"/>
      <c r="AD53" s="172"/>
      <c r="AE53" s="101"/>
      <c r="AF53" s="55"/>
      <c r="AG53" s="21"/>
      <c r="AH53" s="21"/>
      <c r="AI53"/>
      <c r="AJ53"/>
      <c r="AK53" s="80"/>
      <c r="AL53" s="80"/>
      <c r="AM53" s="80"/>
      <c r="AN53" s="48"/>
      <c r="AO53" s="48"/>
      <c r="AP53" s="48"/>
      <c r="AQ53" s="80"/>
      <c r="AR53" s="80"/>
      <c r="AS53" s="80"/>
      <c r="AT53" s="48"/>
      <c r="AU53" s="48"/>
      <c r="AV53" s="48"/>
      <c r="AW53" s="80"/>
      <c r="AX53" s="80"/>
      <c r="AY53" s="80"/>
      <c r="AZ53" s="48"/>
      <c r="BA53" s="48"/>
      <c r="BB53" s="48"/>
      <c r="BC53" s="80"/>
      <c r="BD53" s="80"/>
      <c r="BE53" s="80"/>
      <c r="BF53" s="48"/>
      <c r="BG53" s="48"/>
      <c r="BH53" s="48"/>
      <c r="BI53" s="48"/>
      <c r="BJ53" s="55"/>
      <c r="BK53" s="48"/>
      <c r="BL53" s="58"/>
      <c r="BM53" s="58"/>
      <c r="BN53" s="58"/>
      <c r="BO53" s="58"/>
      <c r="BP53" s="58"/>
      <c r="BQ53" s="58"/>
      <c r="BR53" s="58"/>
      <c r="BT53" s="60"/>
      <c r="BU53" s="61"/>
      <c r="BV53" s="61"/>
      <c r="BW53" s="61"/>
      <c r="CA53" s="60"/>
      <c r="CB53" s="61"/>
      <c r="CC53" s="61"/>
    </row>
    <row r="54" spans="1:81" ht="12.6" customHeight="1">
      <c r="A54" s="389"/>
      <c r="B54" s="251"/>
      <c r="C54" s="380"/>
      <c r="D54" s="21"/>
      <c r="E54" s="74"/>
      <c r="F54" s="74"/>
      <c r="G54" s="75"/>
      <c r="H54" s="7"/>
      <c r="I54" s="7"/>
      <c r="J54" s="8"/>
      <c r="K54" s="6"/>
      <c r="L54" s="6"/>
      <c r="M54" s="111"/>
      <c r="N54" s="242"/>
      <c r="O54" s="243"/>
      <c r="P54" s="545"/>
      <c r="Q54" s="546"/>
      <c r="R54" s="575"/>
      <c r="S54" s="576"/>
      <c r="T54" s="576"/>
      <c r="U54" s="576"/>
      <c r="V54" s="577"/>
      <c r="W54" s="545"/>
      <c r="X54" s="546"/>
      <c r="Y54" s="575"/>
      <c r="Z54" s="576"/>
      <c r="AA54" s="576"/>
      <c r="AB54" s="576"/>
      <c r="AC54" s="579"/>
      <c r="AD54" s="172"/>
      <c r="AE54" s="100"/>
      <c r="AF54" s="55"/>
      <c r="AG54" s="21"/>
      <c r="AH54" s="21"/>
      <c r="AI54"/>
      <c r="AJ54"/>
      <c r="AK54" s="80"/>
      <c r="AL54" s="80"/>
      <c r="AM54" s="80"/>
      <c r="AN54" s="48"/>
      <c r="AO54" s="48"/>
      <c r="AP54" s="48"/>
      <c r="AQ54" s="80"/>
      <c r="AR54" s="80"/>
      <c r="AS54" s="80"/>
      <c r="AT54" s="48"/>
      <c r="AU54" s="48"/>
      <c r="AV54" s="48"/>
      <c r="AW54" s="80"/>
      <c r="AX54" s="80"/>
      <c r="AY54" s="80"/>
      <c r="AZ54" s="48"/>
      <c r="BA54" s="48"/>
      <c r="BB54" s="48"/>
      <c r="BC54" s="80"/>
      <c r="BD54" s="80"/>
      <c r="BE54" s="80"/>
      <c r="BF54" s="48"/>
      <c r="BG54" s="48"/>
      <c r="BH54" s="48"/>
      <c r="BI54" s="48"/>
      <c r="BJ54" s="55"/>
      <c r="BK54" s="48"/>
      <c r="BL54" s="58"/>
      <c r="BM54" s="58"/>
      <c r="BN54" s="58"/>
      <c r="BO54" s="58"/>
      <c r="BP54" s="58"/>
      <c r="BQ54" s="58"/>
      <c r="BR54" s="58"/>
      <c r="BT54" s="60"/>
      <c r="BU54" s="61"/>
      <c r="BV54" s="61"/>
      <c r="BW54" s="61"/>
      <c r="CA54" s="60"/>
      <c r="CB54" s="61"/>
      <c r="CC54" s="61"/>
    </row>
    <row r="55" spans="1:81" ht="12.6" customHeight="1">
      <c r="A55" s="390"/>
      <c r="B55" s="378"/>
      <c r="C55" s="379"/>
      <c r="D55" s="72"/>
      <c r="E55" s="72"/>
      <c r="F55" s="72"/>
      <c r="G55" s="72"/>
      <c r="H55" s="72"/>
      <c r="I55" s="72"/>
      <c r="J55" s="72"/>
      <c r="K55" s="71"/>
      <c r="L55" s="71"/>
      <c r="M55" s="160"/>
      <c r="N55" s="242"/>
      <c r="O55" s="243"/>
      <c r="P55" s="295" t="s">
        <v>64</v>
      </c>
      <c r="Q55" s="296"/>
      <c r="R55" s="298">
        <v>10000</v>
      </c>
      <c r="S55" s="299"/>
      <c r="T55" s="299"/>
      <c r="U55" s="299"/>
      <c r="V55" s="143" t="s">
        <v>84</v>
      </c>
      <c r="W55" s="264" t="s">
        <v>64</v>
      </c>
      <c r="X55" s="265"/>
      <c r="Y55" s="298">
        <v>100</v>
      </c>
      <c r="Z55" s="299"/>
      <c r="AA55" s="299"/>
      <c r="AB55" s="299"/>
      <c r="AC55" s="140" t="s">
        <v>84</v>
      </c>
      <c r="AD55" s="101"/>
      <c r="AE55" s="77"/>
      <c r="AF55" s="55"/>
      <c r="AG55" s="21"/>
      <c r="AH55" s="21"/>
      <c r="AI55"/>
      <c r="AJ55"/>
      <c r="AK55" s="80"/>
      <c r="AL55" s="80"/>
      <c r="AM55" s="80"/>
      <c r="AN55" s="48"/>
      <c r="AO55" s="48"/>
      <c r="AP55" s="48"/>
      <c r="AQ55" s="80"/>
      <c r="AR55" s="80"/>
      <c r="AS55" s="80"/>
      <c r="AT55" s="48"/>
      <c r="AU55" s="48"/>
      <c r="AV55" s="48"/>
      <c r="AW55" s="80"/>
      <c r="AX55" s="80"/>
      <c r="AY55" s="80"/>
      <c r="AZ55" s="48"/>
      <c r="BA55" s="48"/>
      <c r="BB55" s="48"/>
      <c r="BC55" s="80"/>
      <c r="BD55" s="80"/>
      <c r="BE55" s="80"/>
      <c r="BF55" s="48"/>
      <c r="BG55" s="48"/>
      <c r="BH55" s="48"/>
      <c r="BI55" s="48"/>
      <c r="BJ55" s="55"/>
      <c r="BK55" s="48"/>
      <c r="BL55" s="58"/>
      <c r="BM55" s="58"/>
      <c r="BN55" s="58"/>
      <c r="BO55" s="58"/>
      <c r="BP55" s="58"/>
      <c r="BQ55" s="58"/>
      <c r="BR55" s="58"/>
      <c r="BT55" s="60"/>
      <c r="BU55" s="61"/>
      <c r="BV55" s="61"/>
      <c r="BW55" s="61"/>
      <c r="CA55" s="60"/>
      <c r="CB55" s="61"/>
      <c r="CC55" s="61"/>
    </row>
    <row r="56" spans="1:81" ht="12.6" customHeight="1">
      <c r="A56" s="391"/>
      <c r="B56" s="251"/>
      <c r="C56" s="380"/>
      <c r="D56" s="72"/>
      <c r="E56" s="72"/>
      <c r="F56" s="72"/>
      <c r="G56" s="72"/>
      <c r="H56" s="72"/>
      <c r="I56" s="72"/>
      <c r="J56" s="72"/>
      <c r="K56" s="71"/>
      <c r="L56" s="71"/>
      <c r="M56" s="160"/>
      <c r="N56" s="242"/>
      <c r="O56" s="243"/>
      <c r="P56" s="297"/>
      <c r="Q56" s="296"/>
      <c r="R56" s="300"/>
      <c r="S56" s="301"/>
      <c r="T56" s="301"/>
      <c r="U56" s="301"/>
      <c r="V56" s="142"/>
      <c r="W56" s="266"/>
      <c r="X56" s="267"/>
      <c r="Y56" s="300"/>
      <c r="Z56" s="301"/>
      <c r="AA56" s="301"/>
      <c r="AB56" s="301"/>
      <c r="AC56" s="141"/>
      <c r="AD56" s="570" t="s">
        <v>102</v>
      </c>
      <c r="AG56" s="21"/>
      <c r="AH56" s="21"/>
      <c r="AI56"/>
      <c r="AJ56"/>
      <c r="AK56" s="80"/>
      <c r="AL56" s="80"/>
      <c r="AM56" s="80"/>
      <c r="AN56" s="48"/>
      <c r="AO56" s="48"/>
      <c r="AP56" s="48"/>
      <c r="AQ56" s="80"/>
      <c r="AR56" s="80"/>
      <c r="AS56" s="80"/>
      <c r="AT56" s="48"/>
      <c r="AU56" s="48"/>
      <c r="AV56" s="48"/>
      <c r="AW56" s="80"/>
      <c r="AX56" s="80"/>
      <c r="AY56" s="80"/>
      <c r="AZ56" s="48"/>
      <c r="BA56" s="48"/>
      <c r="BB56" s="48"/>
      <c r="BC56" s="80"/>
      <c r="BD56" s="80"/>
      <c r="BE56" s="80"/>
      <c r="BF56" s="48"/>
      <c r="BG56" s="48"/>
      <c r="BH56" s="48"/>
      <c r="BI56" s="48"/>
      <c r="BJ56" s="55"/>
      <c r="BK56" s="48"/>
      <c r="BL56" s="58"/>
      <c r="BM56" s="58"/>
      <c r="BN56" s="58"/>
      <c r="BO56" s="58"/>
      <c r="BP56" s="58"/>
      <c r="BQ56" s="58"/>
      <c r="BR56" s="58"/>
      <c r="BT56" s="60"/>
      <c r="BU56" s="61"/>
      <c r="BV56" s="61"/>
      <c r="BW56" s="61"/>
      <c r="CA56" s="60"/>
      <c r="CB56" s="61"/>
      <c r="CC56" s="61"/>
    </row>
    <row r="57" spans="1:81" ht="12.6" customHeight="1">
      <c r="A57" s="381" t="s">
        <v>72</v>
      </c>
      <c r="B57" s="378"/>
      <c r="C57" s="379"/>
      <c r="D57" s="21"/>
      <c r="E57" s="74"/>
      <c r="F57" s="74"/>
      <c r="G57" s="75"/>
      <c r="H57" s="7"/>
      <c r="I57" s="7"/>
      <c r="J57" s="8"/>
      <c r="K57" s="6"/>
      <c r="L57" s="6"/>
      <c r="M57" s="111"/>
      <c r="N57" s="242"/>
      <c r="O57" s="243"/>
      <c r="P57" s="260" t="s">
        <v>67</v>
      </c>
      <c r="Q57" s="261"/>
      <c r="R57" s="15" t="s">
        <v>70</v>
      </c>
      <c r="S57" s="85" t="s">
        <v>59</v>
      </c>
      <c r="T57" s="85" t="s">
        <v>60</v>
      </c>
      <c r="U57" s="86" t="s">
        <v>61</v>
      </c>
      <c r="V57" s="87" t="s">
        <v>71</v>
      </c>
      <c r="W57" s="264" t="s">
        <v>67</v>
      </c>
      <c r="X57" s="265"/>
      <c r="Y57" s="15" t="s">
        <v>70</v>
      </c>
      <c r="Z57" s="85" t="s">
        <v>59</v>
      </c>
      <c r="AA57" s="85" t="s">
        <v>60</v>
      </c>
      <c r="AB57" s="86" t="s">
        <v>61</v>
      </c>
      <c r="AC57" s="88" t="s">
        <v>71</v>
      </c>
      <c r="AD57" s="571"/>
      <c r="AG57" s="21"/>
      <c r="AH57" s="21"/>
      <c r="AI57"/>
      <c r="AJ57"/>
      <c r="AK57" s="80"/>
      <c r="AL57" s="80"/>
      <c r="AM57" s="80"/>
      <c r="AN57" s="48"/>
      <c r="AO57" s="48"/>
      <c r="AP57" s="48"/>
      <c r="AQ57" s="80"/>
      <c r="AR57" s="80"/>
      <c r="AS57" s="80"/>
      <c r="AT57" s="48"/>
      <c r="AU57" s="48"/>
      <c r="AV57" s="48"/>
      <c r="AW57" s="80"/>
      <c r="AX57" s="80"/>
      <c r="AY57" s="80"/>
      <c r="AZ57" s="48"/>
      <c r="BA57" s="48"/>
      <c r="BB57" s="48"/>
      <c r="BC57" s="80"/>
      <c r="BD57" s="80"/>
      <c r="BE57" s="80"/>
      <c r="BF57" s="48"/>
      <c r="BG57" s="48"/>
      <c r="BH57" s="48"/>
      <c r="BI57" s="48"/>
      <c r="BJ57" s="55"/>
      <c r="BK57" s="48"/>
      <c r="BL57" s="58"/>
      <c r="BM57" s="58"/>
      <c r="BN57" s="58"/>
      <c r="BO57" s="58"/>
      <c r="BP57" s="58"/>
      <c r="BQ57" s="58"/>
      <c r="BR57" s="58"/>
      <c r="BT57" s="60"/>
      <c r="BU57" s="61"/>
      <c r="BV57" s="61"/>
      <c r="BW57" s="61"/>
      <c r="CA57" s="60"/>
      <c r="CB57" s="61"/>
      <c r="CC57" s="61"/>
    </row>
    <row r="58" spans="1:81" ht="12.6" customHeight="1">
      <c r="A58" s="382"/>
      <c r="B58" s="251"/>
      <c r="C58" s="380"/>
      <c r="D58" s="21"/>
      <c r="E58" s="74"/>
      <c r="F58" s="74"/>
      <c r="G58" s="75"/>
      <c r="H58" s="7"/>
      <c r="I58" s="7"/>
      <c r="J58" s="8"/>
      <c r="K58" s="6"/>
      <c r="L58" s="6"/>
      <c r="M58" s="111"/>
      <c r="N58" s="242"/>
      <c r="O58" s="243"/>
      <c r="P58" s="262"/>
      <c r="Q58" s="263"/>
      <c r="R58" s="134">
        <v>1</v>
      </c>
      <c r="S58" s="123">
        <v>1</v>
      </c>
      <c r="T58" s="123">
        <v>2</v>
      </c>
      <c r="U58" s="123">
        <v>1</v>
      </c>
      <c r="V58" s="135">
        <v>19</v>
      </c>
      <c r="W58" s="266"/>
      <c r="X58" s="267"/>
      <c r="Y58" s="134">
        <v>1</v>
      </c>
      <c r="Z58" s="123">
        <v>2</v>
      </c>
      <c r="AA58" s="123">
        <v>2</v>
      </c>
      <c r="AB58" s="123">
        <v>2</v>
      </c>
      <c r="AC58" s="136">
        <v>4</v>
      </c>
      <c r="AD58" s="571"/>
      <c r="AG58" s="21"/>
      <c r="AH58" s="21"/>
      <c r="AI58"/>
      <c r="AJ58"/>
      <c r="AK58" s="80"/>
      <c r="AL58" s="80"/>
      <c r="AM58" s="80"/>
      <c r="AN58" s="48"/>
      <c r="AO58" s="48"/>
      <c r="AP58" s="48"/>
      <c r="AQ58" s="80"/>
      <c r="AR58" s="80"/>
      <c r="AS58" s="80"/>
      <c r="AT58" s="48"/>
      <c r="AU58" s="48"/>
      <c r="AV58" s="48"/>
      <c r="AW58" s="80"/>
      <c r="AX58" s="80"/>
      <c r="AY58" s="80"/>
      <c r="AZ58" s="48"/>
      <c r="BA58" s="48"/>
      <c r="BB58" s="48"/>
      <c r="BC58" s="80"/>
      <c r="BD58" s="80"/>
      <c r="BE58" s="80"/>
      <c r="BF58" s="48"/>
      <c r="BG58" s="48"/>
      <c r="BH58" s="48"/>
      <c r="BI58" s="48"/>
      <c r="BJ58" s="55"/>
      <c r="BK58" s="48"/>
      <c r="BL58" s="58"/>
      <c r="BM58" s="58"/>
      <c r="BN58" s="58"/>
      <c r="BO58" s="58"/>
      <c r="BP58" s="58"/>
      <c r="BQ58" s="58"/>
      <c r="BR58" s="58"/>
      <c r="BT58" s="60"/>
      <c r="BU58" s="61"/>
      <c r="BV58" s="61"/>
      <c r="BW58" s="61"/>
      <c r="CA58" s="60"/>
      <c r="CB58" s="61"/>
      <c r="CC58" s="61"/>
    </row>
    <row r="59" spans="1:81" ht="12.6" customHeight="1">
      <c r="A59" s="383" t="s">
        <v>73</v>
      </c>
      <c r="B59" s="378"/>
      <c r="C59" s="379"/>
      <c r="D59" s="21"/>
      <c r="E59" s="74"/>
      <c r="F59" s="74"/>
      <c r="G59" s="75"/>
      <c r="H59" s="7"/>
      <c r="I59" s="7"/>
      <c r="J59" s="8"/>
      <c r="K59" s="6"/>
      <c r="L59" s="6"/>
      <c r="M59" s="111"/>
      <c r="N59" s="242"/>
      <c r="O59" s="243"/>
      <c r="P59" s="254" t="s">
        <v>69</v>
      </c>
      <c r="Q59" s="255"/>
      <c r="R59" s="293">
        <v>100</v>
      </c>
      <c r="S59" s="294"/>
      <c r="T59" s="294"/>
      <c r="U59" s="294"/>
      <c r="V59" s="150" t="s">
        <v>84</v>
      </c>
      <c r="W59" s="254" t="s">
        <v>69</v>
      </c>
      <c r="X59" s="279"/>
      <c r="Y59" s="280">
        <v>122</v>
      </c>
      <c r="Z59" s="281"/>
      <c r="AA59" s="281"/>
      <c r="AB59" s="281"/>
      <c r="AC59" s="151" t="s">
        <v>84</v>
      </c>
      <c r="AD59" s="101"/>
      <c r="AE59" s="99"/>
      <c r="AG59" s="21"/>
      <c r="AH59" s="21"/>
      <c r="AI59"/>
      <c r="AJ59"/>
      <c r="AK59" s="80"/>
      <c r="AL59" s="80"/>
      <c r="AM59" s="80"/>
      <c r="AN59" s="48"/>
      <c r="AO59" s="48"/>
      <c r="AP59" s="48"/>
      <c r="AQ59" s="80"/>
      <c r="AR59" s="80"/>
      <c r="AS59" s="80"/>
      <c r="AT59" s="48"/>
      <c r="AU59" s="48"/>
      <c r="AV59" s="48"/>
      <c r="AW59" s="80"/>
      <c r="AX59" s="80"/>
      <c r="AY59" s="80"/>
      <c r="AZ59" s="48"/>
      <c r="BA59" s="48"/>
      <c r="BB59" s="48"/>
      <c r="BC59" s="80"/>
      <c r="BD59" s="80"/>
      <c r="BE59" s="80"/>
      <c r="BF59" s="48"/>
      <c r="BG59" s="48"/>
      <c r="BH59" s="48"/>
      <c r="BI59" s="48"/>
      <c r="BJ59" s="55"/>
      <c r="BK59" s="48"/>
      <c r="BL59" s="58"/>
      <c r="BM59" s="58"/>
      <c r="BN59" s="58"/>
      <c r="BO59" s="58"/>
      <c r="BP59" s="58"/>
      <c r="BQ59" s="58"/>
      <c r="BR59" s="58"/>
      <c r="BT59" s="60"/>
      <c r="BU59" s="61"/>
      <c r="BV59" s="61"/>
      <c r="BW59" s="61"/>
      <c r="CA59" s="60"/>
      <c r="CB59" s="61"/>
      <c r="CC59" s="61"/>
    </row>
    <row r="60" spans="1:81" ht="12.6" customHeight="1" thickBot="1">
      <c r="A60" s="384"/>
      <c r="B60" s="251"/>
      <c r="C60" s="380"/>
      <c r="D60" s="23"/>
      <c r="E60" s="82"/>
      <c r="F60" s="82"/>
      <c r="G60" s="66"/>
      <c r="H60" s="2"/>
      <c r="I60" s="2"/>
      <c r="J60" s="12"/>
      <c r="K60" s="5"/>
      <c r="L60" s="5"/>
      <c r="M60" s="112"/>
      <c r="N60" s="153"/>
      <c r="O60" s="114"/>
      <c r="P60" s="289" t="s">
        <v>65</v>
      </c>
      <c r="Q60" s="290"/>
      <c r="R60" s="291">
        <v>200888</v>
      </c>
      <c r="S60" s="292"/>
      <c r="T60" s="292"/>
      <c r="U60" s="292"/>
      <c r="V60" s="224" t="s">
        <v>139</v>
      </c>
      <c r="W60" s="289" t="s">
        <v>65</v>
      </c>
      <c r="X60" s="307"/>
      <c r="Y60" s="252">
        <v>1298980</v>
      </c>
      <c r="Z60" s="253"/>
      <c r="AA60" s="253"/>
      <c r="AB60" s="253"/>
      <c r="AC60" s="225" t="s">
        <v>139</v>
      </c>
      <c r="AD60" s="99"/>
      <c r="AE60" s="100"/>
      <c r="AF60" s="55"/>
      <c r="AG60" s="21"/>
      <c r="AH60" s="21"/>
      <c r="AI60"/>
      <c r="AJ60"/>
      <c r="AK60" s="80"/>
      <c r="AL60" s="80"/>
      <c r="AM60" s="80"/>
      <c r="AN60" s="48"/>
      <c r="AO60" s="48"/>
      <c r="AP60" s="48"/>
      <c r="AQ60" s="80"/>
      <c r="AR60" s="80"/>
      <c r="AS60" s="80"/>
      <c r="AT60" s="48"/>
      <c r="AU60" s="48"/>
      <c r="AV60" s="48"/>
      <c r="AW60" s="80"/>
      <c r="AX60" s="80"/>
      <c r="AY60" s="80"/>
      <c r="AZ60" s="48"/>
      <c r="BA60" s="48"/>
      <c r="BB60" s="48"/>
      <c r="BC60" s="80"/>
      <c r="BD60" s="80"/>
      <c r="BE60" s="80"/>
      <c r="BF60" s="48"/>
      <c r="BG60" s="48"/>
      <c r="BH60" s="48"/>
      <c r="BI60" s="48"/>
      <c r="BJ60" s="55"/>
      <c r="BK60" s="48"/>
      <c r="BL60" s="58"/>
      <c r="BM60" s="58"/>
      <c r="BN60" s="58"/>
      <c r="BO60" s="58"/>
      <c r="BP60" s="58"/>
      <c r="BQ60" s="58"/>
      <c r="BR60" s="58"/>
      <c r="BT60" s="60"/>
      <c r="BU60" s="61"/>
      <c r="BV60" s="61"/>
      <c r="BW60" s="61"/>
      <c r="CA60" s="60"/>
      <c r="CB60" s="61"/>
      <c r="CC60" s="61"/>
    </row>
  </sheetData>
  <mergeCells count="222">
    <mergeCell ref="A1:AC1"/>
    <mergeCell ref="A2:B2"/>
    <mergeCell ref="C2:E2"/>
    <mergeCell ref="G2:R2"/>
    <mergeCell ref="A3:B3"/>
    <mergeCell ref="C3:G3"/>
    <mergeCell ref="H3:W3"/>
    <mergeCell ref="A4:B5"/>
    <mergeCell ref="C4:G5"/>
    <mergeCell ref="H4:W5"/>
    <mergeCell ref="AB4:AB5"/>
    <mergeCell ref="AC4:AC5"/>
    <mergeCell ref="X4:X5"/>
    <mergeCell ref="Y4:Y5"/>
    <mergeCell ref="Z4:Z5"/>
    <mergeCell ref="AA4:AA5"/>
    <mergeCell ref="X6:AC6"/>
    <mergeCell ref="A7:B7"/>
    <mergeCell ref="C7:E7"/>
    <mergeCell ref="F7:G7"/>
    <mergeCell ref="R7:W7"/>
    <mergeCell ref="X7:AC7"/>
    <mergeCell ref="A6:B6"/>
    <mergeCell ref="C6:E6"/>
    <mergeCell ref="F6:G6"/>
    <mergeCell ref="R6:W6"/>
    <mergeCell ref="M6:Q6"/>
    <mergeCell ref="M7:Q7"/>
    <mergeCell ref="I6:L6"/>
    <mergeCell ref="I7:L7"/>
    <mergeCell ref="N9:N10"/>
    <mergeCell ref="O9:O10"/>
    <mergeCell ref="A8:B8"/>
    <mergeCell ref="C8:G8"/>
    <mergeCell ref="H8:J8"/>
    <mergeCell ref="A9:B9"/>
    <mergeCell ref="C9:L9"/>
    <mergeCell ref="M9:M10"/>
    <mergeCell ref="K8:AC8"/>
    <mergeCell ref="P9:V9"/>
    <mergeCell ref="W9:AC9"/>
    <mergeCell ref="A10:B10"/>
    <mergeCell ref="W10:AC11"/>
    <mergeCell ref="P10:V11"/>
    <mergeCell ref="B12:G12"/>
    <mergeCell ref="H12:J12"/>
    <mergeCell ref="K12:M12"/>
    <mergeCell ref="A13:A14"/>
    <mergeCell ref="B13:G14"/>
    <mergeCell ref="K13:K14"/>
    <mergeCell ref="L13:L14"/>
    <mergeCell ref="M13:M14"/>
    <mergeCell ref="C10:L10"/>
    <mergeCell ref="A11:B11"/>
    <mergeCell ref="C11:M11"/>
    <mergeCell ref="AG13:AG14"/>
    <mergeCell ref="AH13:AH14"/>
    <mergeCell ref="AH15:AH16"/>
    <mergeCell ref="AH17:AH18"/>
    <mergeCell ref="A15:A16"/>
    <mergeCell ref="B15:G16"/>
    <mergeCell ref="K15:K16"/>
    <mergeCell ref="L15:L16"/>
    <mergeCell ref="M15:M16"/>
    <mergeCell ref="AG15:AG16"/>
    <mergeCell ref="AH19:AH20"/>
    <mergeCell ref="A17:A18"/>
    <mergeCell ref="B17:G18"/>
    <mergeCell ref="AG23:AG24"/>
    <mergeCell ref="AH23:AH24"/>
    <mergeCell ref="A21:A22"/>
    <mergeCell ref="B21:G22"/>
    <mergeCell ref="K21:K22"/>
    <mergeCell ref="L21:L22"/>
    <mergeCell ref="M21:M22"/>
    <mergeCell ref="A19:A20"/>
    <mergeCell ref="B19:G20"/>
    <mergeCell ref="K19:K20"/>
    <mergeCell ref="L19:L20"/>
    <mergeCell ref="M19:M20"/>
    <mergeCell ref="AG19:AG20"/>
    <mergeCell ref="K17:K18"/>
    <mergeCell ref="L17:L18"/>
    <mergeCell ref="M17:M18"/>
    <mergeCell ref="AG17:AG18"/>
    <mergeCell ref="A23:A24"/>
    <mergeCell ref="B23:G24"/>
    <mergeCell ref="K23:K24"/>
    <mergeCell ref="L23:L24"/>
    <mergeCell ref="M23:M24"/>
    <mergeCell ref="AH25:AH26"/>
    <mergeCell ref="AG21:AG22"/>
    <mergeCell ref="K25:K26"/>
    <mergeCell ref="L25:L26"/>
    <mergeCell ref="M25:M26"/>
    <mergeCell ref="AG25:AG26"/>
    <mergeCell ref="AH21:AH22"/>
    <mergeCell ref="AH27:AH28"/>
    <mergeCell ref="A25:A26"/>
    <mergeCell ref="B25:G26"/>
    <mergeCell ref="AG31:AG32"/>
    <mergeCell ref="AH31:AH32"/>
    <mergeCell ref="A29:A30"/>
    <mergeCell ref="B29:G30"/>
    <mergeCell ref="K29:K30"/>
    <mergeCell ref="L29:L30"/>
    <mergeCell ref="M29:M30"/>
    <mergeCell ref="A27:A28"/>
    <mergeCell ref="B27:G28"/>
    <mergeCell ref="K27:K28"/>
    <mergeCell ref="L27:L28"/>
    <mergeCell ref="M27:M28"/>
    <mergeCell ref="AG27:AG28"/>
    <mergeCell ref="A31:A32"/>
    <mergeCell ref="B31:G32"/>
    <mergeCell ref="K31:K32"/>
    <mergeCell ref="L31:L32"/>
    <mergeCell ref="M31:M32"/>
    <mergeCell ref="AH33:AH34"/>
    <mergeCell ref="AG29:AG30"/>
    <mergeCell ref="K33:K34"/>
    <mergeCell ref="L33:L34"/>
    <mergeCell ref="M33:M34"/>
    <mergeCell ref="AG33:AG34"/>
    <mergeCell ref="AH29:AH30"/>
    <mergeCell ref="AH35:AH36"/>
    <mergeCell ref="A33:A34"/>
    <mergeCell ref="B33:G34"/>
    <mergeCell ref="A37:A38"/>
    <mergeCell ref="B37:G38"/>
    <mergeCell ref="K37:K38"/>
    <mergeCell ref="L37:L38"/>
    <mergeCell ref="M37:M38"/>
    <mergeCell ref="AG37:AG38"/>
    <mergeCell ref="AH37:AH38"/>
    <mergeCell ref="A35:A36"/>
    <mergeCell ref="B35:G36"/>
    <mergeCell ref="K35:K36"/>
    <mergeCell ref="L35:L36"/>
    <mergeCell ref="M35:M36"/>
    <mergeCell ref="AG35:AG36"/>
    <mergeCell ref="AG39:AG40"/>
    <mergeCell ref="AH39:AH40"/>
    <mergeCell ref="Y40:AC41"/>
    <mergeCell ref="R40:V41"/>
    <mergeCell ref="W40:X41"/>
    <mergeCell ref="A39:A40"/>
    <mergeCell ref="B39:G40"/>
    <mergeCell ref="K39:K40"/>
    <mergeCell ref="L39:L40"/>
    <mergeCell ref="M39:M40"/>
    <mergeCell ref="P39:T39"/>
    <mergeCell ref="N40:O48"/>
    <mergeCell ref="P40:Q41"/>
    <mergeCell ref="R44:U45"/>
    <mergeCell ref="L43:L44"/>
    <mergeCell ref="A41:A42"/>
    <mergeCell ref="B41:G42"/>
    <mergeCell ref="K41:K42"/>
    <mergeCell ref="L41:L42"/>
    <mergeCell ref="M41:M42"/>
    <mergeCell ref="B43:G44"/>
    <mergeCell ref="K43:K44"/>
    <mergeCell ref="U39:V39"/>
    <mergeCell ref="AG41:AG42"/>
    <mergeCell ref="AH41:AH42"/>
    <mergeCell ref="P42:Q43"/>
    <mergeCell ref="R42:U43"/>
    <mergeCell ref="W42:X43"/>
    <mergeCell ref="Y42:AB43"/>
    <mergeCell ref="AG43:AG44"/>
    <mergeCell ref="AH43:AH44"/>
    <mergeCell ref="P44:Q45"/>
    <mergeCell ref="W44:X45"/>
    <mergeCell ref="Y44:AB45"/>
    <mergeCell ref="R46:U47"/>
    <mergeCell ref="W46:X47"/>
    <mergeCell ref="Y46:AB47"/>
    <mergeCell ref="A49:A52"/>
    <mergeCell ref="B49:C50"/>
    <mergeCell ref="P50:T50"/>
    <mergeCell ref="U50:V50"/>
    <mergeCell ref="W50:AA50"/>
    <mergeCell ref="W39:AA39"/>
    <mergeCell ref="AB39:AC39"/>
    <mergeCell ref="M43:M44"/>
    <mergeCell ref="P48:Q49"/>
    <mergeCell ref="W48:X49"/>
    <mergeCell ref="AB50:AC50"/>
    <mergeCell ref="P46:Q47"/>
    <mergeCell ref="AD56:AD58"/>
    <mergeCell ref="A57:A58"/>
    <mergeCell ref="B57:C58"/>
    <mergeCell ref="P57:Q58"/>
    <mergeCell ref="W57:X58"/>
    <mergeCell ref="A53:A56"/>
    <mergeCell ref="B53:C54"/>
    <mergeCell ref="P53:Q54"/>
    <mergeCell ref="B51:C52"/>
    <mergeCell ref="N51:O59"/>
    <mergeCell ref="P51:Q52"/>
    <mergeCell ref="R51:V52"/>
    <mergeCell ref="W51:X52"/>
    <mergeCell ref="Y51:AC52"/>
    <mergeCell ref="W53:X54"/>
    <mergeCell ref="Y53:AC54"/>
    <mergeCell ref="R53:V54"/>
    <mergeCell ref="W59:X59"/>
    <mergeCell ref="Y59:AB59"/>
    <mergeCell ref="P60:Q60"/>
    <mergeCell ref="R60:U60"/>
    <mergeCell ref="W60:X60"/>
    <mergeCell ref="Y60:AB60"/>
    <mergeCell ref="W55:X56"/>
    <mergeCell ref="Y55:AB56"/>
    <mergeCell ref="A59:A60"/>
    <mergeCell ref="B59:C60"/>
    <mergeCell ref="P59:Q59"/>
    <mergeCell ref="R59:U59"/>
    <mergeCell ref="P55:Q56"/>
    <mergeCell ref="R55:U56"/>
    <mergeCell ref="B55:C56"/>
  </mergeCells>
  <phoneticPr fontId="2"/>
  <pageMargins left="0.75" right="0.75" top="1" bottom="1" header="0.51200000000000001" footer="0.51200000000000001"/>
  <pageSetup paperSize="9" scale="5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e1fee5579f22d03fcc77775f90757a8">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f3a4c51700aa0ade2500f8082105ef1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a7177-3063-4df8-ab7a-6b96235477f0">
      <Terms xmlns="http://schemas.microsoft.com/office/infopath/2007/PartnerControls"/>
    </lcf76f155ced4ddcb4097134ff3c332f>
    <TaxCatchAll xmlns="85e6e18b-26c1-4122-9e79-e6c53ac26d53" xsi:nil="true"/>
    <Owner xmlns="239a7177-3063-4df8-ab7a-6b96235477f0">
      <UserInfo>
        <DisplayName/>
        <AccountId xsi:nil="true"/>
        <AccountType/>
      </UserInfo>
    </Owner>
  </documentManagement>
</p:properties>
</file>

<file path=customXml/itemProps1.xml><?xml version="1.0" encoding="utf-8"?>
<ds:datastoreItem xmlns:ds="http://schemas.openxmlformats.org/officeDocument/2006/customXml" ds:itemID="{09DCF924-DDD0-4BDF-BDF2-5A48DB482C44}"/>
</file>

<file path=customXml/itemProps2.xml><?xml version="1.0" encoding="utf-8"?>
<ds:datastoreItem xmlns:ds="http://schemas.openxmlformats.org/officeDocument/2006/customXml" ds:itemID="{E576D300-42D1-45A9-975F-3F39F142D431}">
  <ds:schemaRefs>
    <ds:schemaRef ds:uri="http://schemas.microsoft.com/sharepoint/v3/contenttype/forms"/>
  </ds:schemaRefs>
</ds:datastoreItem>
</file>

<file path=customXml/itemProps3.xml><?xml version="1.0" encoding="utf-8"?>
<ds:datastoreItem xmlns:ds="http://schemas.openxmlformats.org/officeDocument/2006/customXml" ds:itemID="{19015B97-A52A-4404-8ED4-457754675A79}">
  <ds:schemaRefs>
    <ds:schemaRef ds:uri="http://purl.org/dc/elements/1.1/"/>
    <ds:schemaRef ds:uri="http://schemas.microsoft.com/office/2006/documentManagement/types"/>
    <ds:schemaRef ds:uri="http://purl.org/dc/terms/"/>
    <ds:schemaRef ds:uri="8ef6832e-a81d-42d8-8676-b0a3a9b47411"/>
    <ds:schemaRef ds:uri="http://schemas.openxmlformats.org/package/2006/metadata/core-properties"/>
    <ds:schemaRef ds:uri="http://www.w3.org/XML/1998/namespace"/>
    <ds:schemaRef ds:uri="8B97BE19-CDDD-400E-817A-CFDD13F7EC12"/>
    <ds:schemaRef ds:uri="http://schemas.microsoft.com/office/2006/metadata/properties"/>
    <ds:schemaRef ds:uri="http://purl.org/dc/dcmitype/"/>
    <ds:schemaRef ds:uri="http://schemas.microsoft.com/office/infopath/2007/PartnerControls"/>
    <ds:schemaRef ds:uri="2a9839db-3211-47d8-b7c3-24be828ceb6a"/>
    <ds:schemaRef ds:uri="5dae9e77-aa2a-4e90-a58f-f25adee2fc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審査票</vt:lpstr>
      <vt:lpstr>記入例</vt:lpstr>
      <vt:lpstr>審査票!Print_Area</vt:lpstr>
    </vt:vector>
  </TitlesOfParts>
  <Company>総理府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官房総務課</dc:creator>
  <cp:lastModifiedBy>清水 育美(shimizu-ikumi)</cp:lastModifiedBy>
  <cp:lastPrinted>2025-12-15T01:04:14Z</cp:lastPrinted>
  <dcterms:created xsi:type="dcterms:W3CDTF">2000-12-15T02:47:43Z</dcterms:created>
  <dcterms:modified xsi:type="dcterms:W3CDTF">2026-01-07T08:24:32Z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